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64921" yWindow="585" windowWidth="12120" windowHeight="2835" tabRatio="602" activeTab="4"/>
  </bookViews>
  <sheets>
    <sheet name="P&amp;L" sheetId="1" r:id="rId1"/>
    <sheet name="BS" sheetId="2" r:id="rId2"/>
    <sheet name="Equity" sheetId="3" r:id="rId3"/>
    <sheet name="Equity (2)" sheetId="4" r:id="rId4"/>
    <sheet name="Cashflow" sheetId="5" r:id="rId5"/>
  </sheets>
  <definedNames>
    <definedName name="_xlnm.Print_Area" localSheetId="1">'BS'!$A$1:$G$50</definedName>
    <definedName name="_xlnm.Print_Area" localSheetId="4">'Cashflow'!$A$1:$I$58</definedName>
    <definedName name="_xlnm.Print_Area" localSheetId="2">'Equity'!$A$1:$H$70</definedName>
    <definedName name="_xlnm.Print_Area" localSheetId="3">'Equity (2)'!$A$1:$H$59</definedName>
    <definedName name="_xlnm.Print_Area" localSheetId="0">'P&amp;L'!$A$1:$G$49</definedName>
  </definedNames>
  <calcPr fullCalcOnLoad="1"/>
</workbook>
</file>

<file path=xl/sharedStrings.xml><?xml version="1.0" encoding="utf-8"?>
<sst xmlns="http://schemas.openxmlformats.org/spreadsheetml/2006/main" count="198" uniqueCount="133">
  <si>
    <t>Reserves</t>
  </si>
  <si>
    <t>RM'000</t>
  </si>
  <si>
    <t>Total</t>
  </si>
  <si>
    <t xml:space="preserve"> </t>
  </si>
  <si>
    <t>Basic</t>
  </si>
  <si>
    <t>As at</t>
  </si>
  <si>
    <t>Operating expenses</t>
  </si>
  <si>
    <t>Share</t>
  </si>
  <si>
    <t>Retained</t>
  </si>
  <si>
    <t>ended</t>
  </si>
  <si>
    <t>Changes in working capital :-</t>
  </si>
  <si>
    <t xml:space="preserve">Current </t>
  </si>
  <si>
    <t>quarter</t>
  </si>
  <si>
    <t>Comparative</t>
  </si>
  <si>
    <t>Current</t>
  </si>
  <si>
    <t>Preceding</t>
  </si>
  <si>
    <t>capital</t>
  </si>
  <si>
    <t>premium</t>
  </si>
  <si>
    <t>profits</t>
  </si>
  <si>
    <t>Income tax paid</t>
  </si>
  <si>
    <t>Net change in cash and cash equivalents</t>
  </si>
  <si>
    <t>Revenue</t>
  </si>
  <si>
    <t>Interest received</t>
  </si>
  <si>
    <t>Current assets</t>
  </si>
  <si>
    <t>Receivables, deposits and prepayments</t>
  </si>
  <si>
    <t>Cash, bank balances and deposits</t>
  </si>
  <si>
    <t>Current liabilities</t>
  </si>
  <si>
    <t>Payables, deposits and accruals</t>
  </si>
  <si>
    <t>Share capital</t>
  </si>
  <si>
    <t>year to date</t>
  </si>
  <si>
    <t>Profit before taxation</t>
  </si>
  <si>
    <t>Plant and equipment</t>
  </si>
  <si>
    <t>OSK VENTURES INTERNATIONAL BERHAD (636117-K)</t>
  </si>
  <si>
    <t>Purchase of plant and equipment</t>
  </si>
  <si>
    <t>Net change in current assets</t>
  </si>
  <si>
    <t>Net change in current liabilities</t>
  </si>
  <si>
    <t>Adjustments for non-cash and non-operating items</t>
  </si>
  <si>
    <t>Purchase of investments in shares</t>
  </si>
  <si>
    <t>Other operating income</t>
  </si>
  <si>
    <t>Deposits with licensed banks and financial institutions</t>
  </si>
  <si>
    <t>Cash on hand and at banks</t>
  </si>
  <si>
    <t>Cash flow from operating activities</t>
  </si>
  <si>
    <t>Proceeds from disposal of plant and equipment</t>
  </si>
  <si>
    <t>Dividends received</t>
  </si>
  <si>
    <t>Cash flow from investing activities</t>
  </si>
  <si>
    <t>Provision for taxation</t>
  </si>
  <si>
    <t>(Audited)</t>
  </si>
  <si>
    <t>31/12/2005</t>
  </si>
  <si>
    <t>Investments in associated companies</t>
  </si>
  <si>
    <t>reserves</t>
  </si>
  <si>
    <t>Investments in shares</t>
  </si>
  <si>
    <t>Effect arising from equity accounting</t>
  </si>
  <si>
    <t>Net Assets per share (RM)</t>
  </si>
  <si>
    <t>As adjusted</t>
  </si>
  <si>
    <t>Tax expense</t>
  </si>
  <si>
    <t>ASSETS</t>
  </si>
  <si>
    <t>Non-current assets</t>
  </si>
  <si>
    <t>TOTAL ASSETS</t>
  </si>
  <si>
    <t>EQUITY AND LIABILITIES</t>
  </si>
  <si>
    <t>Total equity</t>
  </si>
  <si>
    <t>Total liabilities</t>
  </si>
  <si>
    <t>TOTAL EQUITY AND LIABILITIES</t>
  </si>
  <si>
    <t>equity</t>
  </si>
  <si>
    <t>At 1 January 2006</t>
  </si>
  <si>
    <t>At 1 January 2005</t>
  </si>
  <si>
    <t>At 31 December 2005</t>
  </si>
  <si>
    <t>financial year</t>
  </si>
  <si>
    <t>31 December 2005 (Audited)</t>
  </si>
  <si>
    <t>Proceeds from disposal of investments in shares</t>
  </si>
  <si>
    <t>Operating (loss)/profit before working capital changes</t>
  </si>
  <si>
    <t>Net cash from/(used in) investing activities</t>
  </si>
  <si>
    <t>1.78*</t>
  </si>
  <si>
    <t>Earnings per share (sen) attributable to</t>
  </si>
  <si>
    <t>UNAUDITED CONDENSED CONSOLIDATED INCOME STATEMENTS</t>
  </si>
  <si>
    <t>UNAUDITED CONDENSED CONSOLIDATED BALANCE SHEETS</t>
  </si>
  <si>
    <t>UNAUDITED CONDENSED CONSOLIDATED STATEMENTS OF CHANGES IN EQUITY</t>
  </si>
  <si>
    <t>UNAUDITED CONDENSED CONSOLIDATED CASH FLOW STATEMENTS</t>
  </si>
  <si>
    <t xml:space="preserve">Share issue expenses </t>
  </si>
  <si>
    <t xml:space="preserve">   the year</t>
  </si>
  <si>
    <t xml:space="preserve">   the period</t>
  </si>
  <si>
    <t>Total recognised income and expenses for</t>
  </si>
  <si>
    <t>Cash and cash equivalents at beginning of period/year</t>
  </si>
  <si>
    <t>Cash and cash equivalents at end of period/year (Note)</t>
  </si>
  <si>
    <t xml:space="preserve">UNAUDITED CONDENSED CONSOLIDATED STATEMENTS OF CHANGES IN EQUITY (Cont'd) </t>
  </si>
  <si>
    <t>Note</t>
  </si>
  <si>
    <t xml:space="preserve">Effect from gain on deemed disposal of </t>
  </si>
  <si>
    <t xml:space="preserve">  in equity</t>
  </si>
  <si>
    <t xml:space="preserve">  shares in associated companies</t>
  </si>
  <si>
    <t>Cash and cash equivalents at end of period/year comprised:</t>
  </si>
  <si>
    <t>in Note B13.</t>
  </si>
  <si>
    <t>*</t>
  </si>
  <si>
    <t xml:space="preserve">The Net Assets per share was adjusted pursuant to the Share Consolidation of the Company as disclosed </t>
  </si>
  <si>
    <t xml:space="preserve">Equity attributable to equity holders </t>
  </si>
  <si>
    <t xml:space="preserve">Attributable to equity holders </t>
  </si>
  <si>
    <t xml:space="preserve">  companies</t>
  </si>
  <si>
    <t xml:space="preserve">Share of other reserves of associated </t>
  </si>
  <si>
    <t>Other</t>
  </si>
  <si>
    <t xml:space="preserve">  equity holders (Note B13):</t>
  </si>
  <si>
    <t xml:space="preserve">   companies</t>
  </si>
  <si>
    <t>Share of profits in associated companies, net of tax</t>
  </si>
  <si>
    <t>Proceeds from disposal of shares in associated companies</t>
  </si>
  <si>
    <t>Purchase of shares in associated companies</t>
  </si>
  <si>
    <t>Expenses recognised directly in equity</t>
  </si>
  <si>
    <t>30/06/2006</t>
  </si>
  <si>
    <t>30/06/2005</t>
  </si>
  <si>
    <t>QUARTERLY REPORT FOR THE SECOND QUARTER ENDED 30 JUNE 2006</t>
  </si>
  <si>
    <t>30 June 2006 (Unaudited)</t>
  </si>
  <si>
    <t>At 30 June 2005</t>
  </si>
  <si>
    <t>At 30 June 2006</t>
  </si>
  <si>
    <t>Dividend paid</t>
  </si>
  <si>
    <t>Profit for the period</t>
  </si>
  <si>
    <t>Profit attributable to equity holders</t>
  </si>
  <si>
    <t>Profit for the year</t>
  </si>
  <si>
    <t>30 June 2005</t>
  </si>
  <si>
    <t>(The notes set out on pages 6 to 9 form an integral part of and should be read in conjunction with this quarterly report).</t>
  </si>
  <si>
    <t>Net income recognised directly in equity</t>
  </si>
  <si>
    <t xml:space="preserve">Net (expenses)/income recognised directly </t>
  </si>
  <si>
    <t>Total recognised income for the period</t>
  </si>
  <si>
    <t xml:space="preserve">Gains on deemed disposal of  </t>
  </si>
  <si>
    <t xml:space="preserve">Share of other reserves in associated </t>
  </si>
  <si>
    <t>Realisation of reserves upon disposal</t>
  </si>
  <si>
    <t xml:space="preserve">   of shares in associated companies </t>
  </si>
  <si>
    <t xml:space="preserve">Gains on deemed disposal of </t>
  </si>
  <si>
    <t>Reversal for unutilised share issue expenses</t>
  </si>
  <si>
    <t>Net cash (used in)/from operating activities</t>
  </si>
  <si>
    <t>Cash flow from financing activity</t>
  </si>
  <si>
    <t>Share issue expenses, representing net cash used</t>
  </si>
  <si>
    <t xml:space="preserve">  in financing activity</t>
  </si>
  <si>
    <t xml:space="preserve">   of associated companies </t>
  </si>
  <si>
    <t>Net cash generated from/(used in) operations</t>
  </si>
  <si>
    <t xml:space="preserve">Preceding financial year ended </t>
  </si>
  <si>
    <t xml:space="preserve">Current year to date ended </t>
  </si>
  <si>
    <t xml:space="preserve">Preceding year to date ended 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</si>
</sst>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#,##0.0_);\(#,##0.0\)"/>
    <numFmt numFmtId="179" formatCode="0.0"/>
    <numFmt numFmtId="180" formatCode="#,##0.0000_);\(#,##0.0000\)"/>
    <numFmt numFmtId="181" formatCode="#,##0.000_);\(#,##0.000\)"/>
    <numFmt numFmtId="182" formatCode="0.000"/>
    <numFmt numFmtId="183" formatCode="0.0000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0.00_ ;\-0.00\ "/>
    <numFmt numFmtId="188" formatCode="#,##0_ ;\-#,##0\ "/>
    <numFmt numFmtId="189" formatCode="#,##0.00_ ;\-#,##0.00\ "/>
    <numFmt numFmtId="190" formatCode="_(* #,##0.000_);_(* \(#,##0.000\);_(* &quot;-&quot;??_);_(@_)"/>
    <numFmt numFmtId="191" formatCode="#,##0.00000_);\(#,##0.00000\)"/>
    <numFmt numFmtId="192" formatCode="#,##0.000000_);\(#,##0.000000\)"/>
    <numFmt numFmtId="193" formatCode="#,##0.0000000_);\(#,##0.0000000\)"/>
    <numFmt numFmtId="194" formatCode="_(* #,##0.0000_);_(* \(#,##0.0000\);_(* &quot;-&quot;??_);_(@_)"/>
    <numFmt numFmtId="195" formatCode="_(* #,##0.00000_);_(* \(#,##0.000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(* #,##0.0_);_(* \(#,##0.0\);_(* &quot;-&quot;_);_(@_)"/>
    <numFmt numFmtId="201" formatCode="_(* #,##0.00_);_(* \(#,##0.00\);_(* &quot;-&quot;_);_(@_)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ms Rm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7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7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>
      <alignment/>
    </xf>
    <xf numFmtId="37" fontId="2" fillId="0" borderId="0" xfId="0" applyNumberFormat="1" applyFont="1" applyFill="1" applyAlignment="1">
      <alignment horizontal="center"/>
    </xf>
    <xf numFmtId="186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22" applyFont="1" applyFill="1" applyAlignment="1">
      <alignment horizontal="centerContinuous" vertical="center"/>
      <protection/>
    </xf>
    <xf numFmtId="0" fontId="2" fillId="0" borderId="0" xfId="22" applyFont="1" applyFill="1" applyAlignment="1">
      <alignment vertical="center"/>
      <protection/>
    </xf>
    <xf numFmtId="37" fontId="2" fillId="0" borderId="0" xfId="22" applyNumberFormat="1" applyFont="1" applyFill="1" applyBorder="1" applyAlignment="1">
      <alignment vertical="center"/>
      <protection/>
    </xf>
    <xf numFmtId="37" fontId="2" fillId="0" borderId="0" xfId="22" applyNumberFormat="1" applyFont="1" applyFill="1" applyAlignment="1">
      <alignment horizontal="left" vertical="center"/>
      <protection/>
    </xf>
    <xf numFmtId="37" fontId="2" fillId="0" borderId="0" xfId="22" applyNumberFormat="1" applyFont="1" applyFill="1" applyAlignment="1">
      <alignment vertical="center"/>
      <protection/>
    </xf>
    <xf numFmtId="0" fontId="2" fillId="0" borderId="0" xfId="0" applyFont="1" applyFill="1" applyAlignment="1">
      <alignment vertical="center"/>
    </xf>
    <xf numFmtId="0" fontId="2" fillId="0" borderId="0" xfId="22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185" fontId="2" fillId="0" borderId="1" xfId="15" applyNumberFormat="1" applyFont="1" applyFill="1" applyBorder="1" applyAlignment="1">
      <alignment/>
    </xf>
    <xf numFmtId="0" fontId="1" fillId="0" borderId="0" xfId="22" applyFont="1" applyFill="1" applyAlignment="1">
      <alignment vertical="center"/>
      <protection/>
    </xf>
    <xf numFmtId="37" fontId="1" fillId="0" borderId="0" xfId="0" applyNumberFormat="1" applyFont="1" applyFill="1" applyAlignment="1">
      <alignment horizontal="center"/>
    </xf>
    <xf numFmtId="186" fontId="1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 horizontal="center" vertical="center"/>
    </xf>
    <xf numFmtId="37" fontId="1" fillId="0" borderId="0" xfId="22" applyNumberFormat="1" applyFont="1" applyFill="1" applyBorder="1" applyAlignment="1">
      <alignment horizontal="center" vertical="center"/>
      <protection/>
    </xf>
    <xf numFmtId="185" fontId="1" fillId="0" borderId="0" xfId="15" applyNumberFormat="1" applyFont="1" applyFill="1" applyAlignment="1">
      <alignment vertical="center"/>
    </xf>
    <xf numFmtId="185" fontId="1" fillId="0" borderId="0" xfId="15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center" wrapText="1"/>
    </xf>
    <xf numFmtId="37" fontId="1" fillId="0" borderId="0" xfId="0" applyNumberFormat="1" applyFont="1" applyFill="1" applyBorder="1" applyAlignment="1">
      <alignment/>
    </xf>
    <xf numFmtId="185" fontId="1" fillId="0" borderId="0" xfId="15" applyNumberFormat="1" applyFont="1" applyFill="1" applyBorder="1" applyAlignment="1">
      <alignment vertical="center"/>
    </xf>
    <xf numFmtId="37" fontId="1" fillId="0" borderId="0" xfId="21" applyFont="1" applyFill="1" applyAlignment="1">
      <alignment horizontal="centerContinuous" vertical="center"/>
      <protection/>
    </xf>
    <xf numFmtId="37" fontId="2" fillId="0" borderId="0" xfId="21" applyFont="1" applyFill="1" applyAlignment="1">
      <alignment vertical="center"/>
      <protection/>
    </xf>
    <xf numFmtId="37" fontId="1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horizontal="center" vertical="center"/>
      <protection/>
    </xf>
    <xf numFmtId="37" fontId="5" fillId="0" borderId="0" xfId="21" applyFont="1" applyFill="1" applyAlignment="1">
      <alignment vertical="center"/>
      <protection/>
    </xf>
    <xf numFmtId="37" fontId="4" fillId="0" borderId="0" xfId="21" applyFont="1" applyFill="1" applyAlignment="1">
      <alignment horizontal="center" vertical="center"/>
      <protection/>
    </xf>
    <xf numFmtId="37" fontId="2" fillId="0" borderId="0" xfId="21" applyFont="1" applyFill="1" applyBorder="1" applyAlignment="1">
      <alignment vertical="center"/>
      <protection/>
    </xf>
    <xf numFmtId="0" fontId="6" fillId="0" borderId="0" xfId="0" applyFont="1" applyFill="1" applyAlignment="1">
      <alignment/>
    </xf>
    <xf numFmtId="186" fontId="1" fillId="0" borderId="0" xfId="21" applyNumberFormat="1" applyFont="1" applyFill="1" applyAlignment="1">
      <alignment horizontal="center" vertical="center"/>
      <protection/>
    </xf>
    <xf numFmtId="37" fontId="1" fillId="0" borderId="0" xfId="21" applyFont="1" applyFill="1" applyAlignment="1">
      <alignment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37" fontId="1" fillId="0" borderId="0" xfId="21" applyFont="1" applyFill="1" applyBorder="1" applyAlignment="1">
      <alignment horizontal="center" vertical="center"/>
      <protection/>
    </xf>
    <xf numFmtId="0" fontId="2" fillId="2" borderId="0" xfId="0" applyFont="1" applyFill="1" applyAlignment="1">
      <alignment horizontal="justify"/>
    </xf>
    <xf numFmtId="0" fontId="2" fillId="0" borderId="0" xfId="0" applyFont="1" applyFill="1" applyAlignment="1">
      <alignment horizontal="justify"/>
    </xf>
    <xf numFmtId="185" fontId="2" fillId="0" borderId="0" xfId="15" applyNumberFormat="1" applyFont="1" applyFill="1" applyAlignment="1">
      <alignment/>
    </xf>
    <xf numFmtId="185" fontId="2" fillId="0" borderId="2" xfId="15" applyNumberFormat="1" applyFont="1" applyFill="1" applyBorder="1" applyAlignment="1">
      <alignment/>
    </xf>
    <xf numFmtId="185" fontId="2" fillId="0" borderId="3" xfId="15" applyNumberFormat="1" applyFont="1" applyFill="1" applyBorder="1" applyAlignment="1">
      <alignment/>
    </xf>
    <xf numFmtId="186" fontId="2" fillId="0" borderId="0" xfId="22" applyNumberFormat="1" applyFont="1" applyFill="1" applyAlignment="1">
      <alignment horizontal="centerContinuous" vertical="center"/>
      <protection/>
    </xf>
    <xf numFmtId="37" fontId="2" fillId="0" borderId="0" xfId="0" applyNumberFormat="1" applyFont="1" applyFill="1" applyAlignment="1">
      <alignment horizontal="center" vertical="center"/>
    </xf>
    <xf numFmtId="37" fontId="2" fillId="0" borderId="0" xfId="22" applyNumberFormat="1" applyFont="1" applyFill="1" applyBorder="1" applyAlignment="1">
      <alignment horizontal="center" vertical="center"/>
      <protection/>
    </xf>
    <xf numFmtId="185" fontId="2" fillId="0" borderId="0" xfId="15" applyNumberFormat="1" applyFont="1" applyFill="1" applyAlignment="1">
      <alignment horizontal="left" vertical="center"/>
    </xf>
    <xf numFmtId="185" fontId="2" fillId="0" borderId="0" xfId="15" applyNumberFormat="1" applyFont="1" applyFill="1" applyAlignment="1">
      <alignment vertical="center"/>
    </xf>
    <xf numFmtId="185" fontId="2" fillId="0" borderId="4" xfId="15" applyNumberFormat="1" applyFont="1" applyFill="1" applyBorder="1" applyAlignment="1">
      <alignment vertical="center"/>
    </xf>
    <xf numFmtId="185" fontId="2" fillId="0" borderId="0" xfId="15" applyNumberFormat="1" applyFont="1" applyFill="1" applyBorder="1" applyAlignment="1">
      <alignment vertical="center"/>
    </xf>
    <xf numFmtId="185" fontId="2" fillId="0" borderId="2" xfId="15" applyNumberFormat="1" applyFont="1" applyFill="1" applyBorder="1" applyAlignment="1">
      <alignment vertical="center"/>
    </xf>
    <xf numFmtId="185" fontId="2" fillId="0" borderId="3" xfId="15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/>
    </xf>
    <xf numFmtId="37" fontId="2" fillId="0" borderId="0" xfId="0" applyNumberFormat="1" applyFont="1" applyFill="1" applyAlignment="1">
      <alignment horizontal="center" wrapText="1"/>
    </xf>
    <xf numFmtId="171" fontId="2" fillId="0" borderId="0" xfId="15" applyFont="1" applyFill="1" applyAlignment="1">
      <alignment vertical="center"/>
    </xf>
    <xf numFmtId="37" fontId="2" fillId="0" borderId="0" xfId="21" applyNumberFormat="1" applyFont="1" applyFill="1" applyAlignment="1">
      <alignment vertical="center"/>
      <protection/>
    </xf>
    <xf numFmtId="0" fontId="2" fillId="0" borderId="0" xfId="22" applyFont="1" applyFill="1" applyBorder="1" applyAlignment="1">
      <alignment vertical="center"/>
      <protection/>
    </xf>
    <xf numFmtId="0" fontId="2" fillId="0" borderId="0" xfId="0" applyFont="1" applyFill="1" applyAlignment="1">
      <alignment/>
    </xf>
    <xf numFmtId="185" fontId="2" fillId="0" borderId="0" xfId="0" applyNumberFormat="1" applyFont="1" applyFill="1" applyAlignment="1">
      <alignment/>
    </xf>
    <xf numFmtId="185" fontId="6" fillId="0" borderId="0" xfId="0" applyNumberFormat="1" applyFont="1" applyFill="1" applyAlignment="1">
      <alignment/>
    </xf>
    <xf numFmtId="185" fontId="2" fillId="0" borderId="5" xfId="15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/>
    </xf>
    <xf numFmtId="185" fontId="1" fillId="0" borderId="0" xfId="15" applyNumberFormat="1" applyFont="1" applyFill="1" applyBorder="1" applyAlignment="1">
      <alignment/>
    </xf>
    <xf numFmtId="9" fontId="2" fillId="0" borderId="0" xfId="23" applyFont="1" applyFill="1" applyBorder="1" applyAlignment="1">
      <alignment/>
    </xf>
    <xf numFmtId="0" fontId="1" fillId="0" borderId="0" xfId="0" applyFont="1" applyFill="1" applyAlignment="1">
      <alignment horizontal="left"/>
    </xf>
    <xf numFmtId="169" fontId="2" fillId="0" borderId="0" xfId="0" applyNumberFormat="1" applyFont="1" applyFill="1" applyBorder="1" applyAlignment="1">
      <alignment/>
    </xf>
    <xf numFmtId="169" fontId="2" fillId="0" borderId="0" xfId="0" applyNumberFormat="1" applyFont="1" applyFill="1" applyAlignment="1">
      <alignment/>
    </xf>
    <xf numFmtId="169" fontId="2" fillId="0" borderId="0" xfId="15" applyNumberFormat="1" applyFont="1" applyFill="1" applyAlignment="1">
      <alignment/>
    </xf>
    <xf numFmtId="169" fontId="2" fillId="0" borderId="2" xfId="15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0" xfId="15" applyNumberFormat="1" applyFont="1" applyFill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4" xfId="0" applyNumberFormat="1" applyFont="1" applyFill="1" applyBorder="1" applyAlignment="1">
      <alignment/>
    </xf>
    <xf numFmtId="169" fontId="2" fillId="0" borderId="4" xfId="15" applyNumberFormat="1" applyFont="1" applyFill="1" applyBorder="1" applyAlignment="1">
      <alignment/>
    </xf>
    <xf numFmtId="169" fontId="2" fillId="0" borderId="0" xfId="15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2" fillId="0" borderId="1" xfId="15" applyNumberFormat="1" applyFont="1" applyFill="1" applyBorder="1" applyAlignment="1">
      <alignment/>
    </xf>
    <xf numFmtId="169" fontId="1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Border="1" applyAlignment="1">
      <alignment horizontal="center" vertical="center"/>
      <protection/>
    </xf>
    <xf numFmtId="169" fontId="2" fillId="0" borderId="0" xfId="21" applyNumberFormat="1" applyFont="1" applyFill="1" applyAlignment="1">
      <alignment vertical="center"/>
      <protection/>
    </xf>
    <xf numFmtId="186" fontId="1" fillId="0" borderId="0" xfId="22" applyNumberFormat="1" applyFont="1" applyFill="1" applyAlignment="1">
      <alignment horizontal="centerContinuous" vertical="center"/>
      <protection/>
    </xf>
    <xf numFmtId="169" fontId="2" fillId="0" borderId="0" xfId="15" applyNumberFormat="1" applyFont="1" applyFill="1" applyBorder="1" applyAlignment="1">
      <alignment vertical="center"/>
    </xf>
    <xf numFmtId="169" fontId="2" fillId="0" borderId="0" xfId="15" applyNumberFormat="1" applyFont="1" applyFill="1" applyAlignment="1">
      <alignment vertical="center"/>
    </xf>
    <xf numFmtId="169" fontId="2" fillId="0" borderId="2" xfId="15" applyNumberFormat="1" applyFont="1" applyFill="1" applyBorder="1" applyAlignment="1">
      <alignment vertical="center"/>
    </xf>
    <xf numFmtId="169" fontId="2" fillId="0" borderId="4" xfId="15" applyNumberFormat="1" applyFont="1" applyFill="1" applyBorder="1" applyAlignment="1">
      <alignment vertical="center"/>
    </xf>
    <xf numFmtId="169" fontId="2" fillId="0" borderId="0" xfId="15" applyNumberFormat="1" applyFont="1" applyFill="1" applyAlignment="1">
      <alignment horizontal="left" vertical="center"/>
    </xf>
    <xf numFmtId="169" fontId="2" fillId="0" borderId="3" xfId="15" applyNumberFormat="1" applyFont="1" applyFill="1" applyBorder="1" applyAlignment="1">
      <alignment vertical="center"/>
    </xf>
    <xf numFmtId="17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201" fontId="2" fillId="0" borderId="0" xfId="0" applyNumberFormat="1" applyFont="1" applyFill="1" applyBorder="1" applyAlignment="1">
      <alignment/>
    </xf>
    <xf numFmtId="201" fontId="2" fillId="0" borderId="0" xfId="0" applyNumberFormat="1" applyFont="1" applyFill="1" applyBorder="1" applyAlignment="1">
      <alignment horizontal="right"/>
    </xf>
    <xf numFmtId="185" fontId="2" fillId="0" borderId="0" xfId="22" applyNumberFormat="1" applyFont="1" applyFill="1" applyAlignment="1">
      <alignment vertical="center"/>
      <protection/>
    </xf>
    <xf numFmtId="185" fontId="2" fillId="0" borderId="6" xfId="15" applyNumberFormat="1" applyFont="1" applyFill="1" applyBorder="1" applyAlignment="1">
      <alignment vertical="center"/>
    </xf>
    <xf numFmtId="185" fontId="2" fillId="0" borderId="7" xfId="15" applyNumberFormat="1" applyFont="1" applyFill="1" applyBorder="1" applyAlignment="1">
      <alignment vertical="center"/>
    </xf>
    <xf numFmtId="185" fontId="2" fillId="0" borderId="8" xfId="15" applyNumberFormat="1" applyFont="1" applyFill="1" applyBorder="1" applyAlignment="1">
      <alignment vertical="center"/>
    </xf>
    <xf numFmtId="185" fontId="2" fillId="0" borderId="9" xfId="15" applyNumberFormat="1" applyFont="1" applyFill="1" applyBorder="1" applyAlignment="1">
      <alignment vertical="center"/>
    </xf>
    <xf numFmtId="185" fontId="2" fillId="0" borderId="10" xfId="15" applyNumberFormat="1" applyFont="1" applyFill="1" applyBorder="1" applyAlignment="1">
      <alignment vertical="center"/>
    </xf>
    <xf numFmtId="185" fontId="2" fillId="0" borderId="11" xfId="15" applyNumberFormat="1" applyFont="1" applyFill="1" applyBorder="1" applyAlignment="1">
      <alignment vertical="center"/>
    </xf>
    <xf numFmtId="169" fontId="1" fillId="0" borderId="6" xfId="21" applyNumberFormat="1" applyFont="1" applyFill="1" applyBorder="1" applyAlignment="1">
      <alignment horizontal="center" vertical="center"/>
      <protection/>
    </xf>
    <xf numFmtId="169" fontId="1" fillId="0" borderId="5" xfId="21" applyNumberFormat="1" applyFont="1" applyFill="1" applyBorder="1" applyAlignment="1">
      <alignment horizontal="center" vertical="center"/>
      <protection/>
    </xf>
    <xf numFmtId="169" fontId="1" fillId="0" borderId="7" xfId="21" applyNumberFormat="1" applyFont="1" applyFill="1" applyBorder="1" applyAlignment="1">
      <alignment horizontal="center" vertical="center"/>
      <protection/>
    </xf>
    <xf numFmtId="169" fontId="1" fillId="0" borderId="8" xfId="21" applyNumberFormat="1" applyFont="1" applyFill="1" applyBorder="1" applyAlignment="1">
      <alignment horizontal="center" vertical="center"/>
      <protection/>
    </xf>
    <xf numFmtId="169" fontId="1" fillId="0" borderId="9" xfId="21" applyNumberFormat="1" applyFont="1" applyFill="1" applyBorder="1" applyAlignment="1">
      <alignment horizontal="center" vertical="center"/>
      <protection/>
    </xf>
    <xf numFmtId="169" fontId="1" fillId="0" borderId="10" xfId="21" applyNumberFormat="1" applyFont="1" applyFill="1" applyBorder="1" applyAlignment="1">
      <alignment horizontal="center" vertical="center"/>
      <protection/>
    </xf>
    <xf numFmtId="169" fontId="1" fillId="0" borderId="2" xfId="21" applyNumberFormat="1" applyFont="1" applyFill="1" applyBorder="1" applyAlignment="1">
      <alignment horizontal="center" vertical="center"/>
      <protection/>
    </xf>
    <xf numFmtId="169" fontId="1" fillId="0" borderId="11" xfId="21" applyNumberFormat="1" applyFont="1" applyFill="1" applyBorder="1" applyAlignment="1">
      <alignment horizontal="center" vertical="center"/>
      <protection/>
    </xf>
    <xf numFmtId="0" fontId="4" fillId="0" borderId="0" xfId="22" applyFont="1" applyFill="1" applyAlignment="1">
      <alignment vertical="center"/>
      <protection/>
    </xf>
    <xf numFmtId="201" fontId="2" fillId="0" borderId="0" xfId="0" applyNumberFormat="1" applyFont="1" applyFill="1" applyBorder="1" applyAlignment="1">
      <alignment/>
    </xf>
    <xf numFmtId="201" fontId="2" fillId="0" borderId="12" xfId="0" applyNumberFormat="1" applyFont="1" applyFill="1" applyBorder="1" applyAlignment="1">
      <alignment/>
    </xf>
    <xf numFmtId="201" fontId="2" fillId="0" borderId="12" xfId="0" applyNumberFormat="1" applyFont="1" applyFill="1" applyBorder="1" applyAlignment="1">
      <alignment horizontal="right"/>
    </xf>
    <xf numFmtId="37" fontId="2" fillId="0" borderId="0" xfId="21" applyFont="1" applyFill="1" applyAlignment="1" quotePrefix="1">
      <alignment vertical="center"/>
      <protection/>
    </xf>
    <xf numFmtId="201" fontId="1" fillId="0" borderId="12" xfId="0" applyNumberFormat="1" applyFont="1" applyFill="1" applyBorder="1" applyAlignment="1">
      <alignment/>
    </xf>
    <xf numFmtId="169" fontId="2" fillId="0" borderId="6" xfId="21" applyNumberFormat="1" applyFont="1" applyFill="1" applyBorder="1" applyAlignment="1">
      <alignment horizontal="center" vertical="center"/>
      <protection/>
    </xf>
    <xf numFmtId="169" fontId="2" fillId="0" borderId="5" xfId="21" applyNumberFormat="1" applyFont="1" applyFill="1" applyBorder="1" applyAlignment="1">
      <alignment horizontal="center" vertical="center"/>
      <protection/>
    </xf>
    <xf numFmtId="169" fontId="2" fillId="0" borderId="7" xfId="21" applyNumberFormat="1" applyFont="1" applyFill="1" applyBorder="1" applyAlignment="1">
      <alignment horizontal="center" vertical="center"/>
      <protection/>
    </xf>
    <xf numFmtId="169" fontId="2" fillId="0" borderId="8" xfId="21" applyNumberFormat="1" applyFont="1" applyFill="1" applyBorder="1" applyAlignment="1">
      <alignment horizontal="center" vertical="center"/>
      <protection/>
    </xf>
    <xf numFmtId="169" fontId="2" fillId="0" borderId="9" xfId="21" applyNumberFormat="1" applyFont="1" applyFill="1" applyBorder="1" applyAlignment="1">
      <alignment horizontal="center" vertical="center"/>
      <protection/>
    </xf>
    <xf numFmtId="169" fontId="2" fillId="0" borderId="10" xfId="21" applyNumberFormat="1" applyFont="1" applyFill="1" applyBorder="1" applyAlignment="1">
      <alignment horizontal="center" vertical="center"/>
      <protection/>
    </xf>
    <xf numFmtId="169" fontId="2" fillId="0" borderId="2" xfId="21" applyNumberFormat="1" applyFont="1" applyFill="1" applyBorder="1" applyAlignment="1">
      <alignment horizontal="center" vertical="center"/>
      <protection/>
    </xf>
    <xf numFmtId="169" fontId="2" fillId="0" borderId="11" xfId="21" applyNumberFormat="1" applyFont="1" applyFill="1" applyBorder="1" applyAlignment="1">
      <alignment horizontal="center" vertical="center"/>
      <protection/>
    </xf>
    <xf numFmtId="37" fontId="1" fillId="0" borderId="0" xfId="22" applyNumberFormat="1" applyFont="1" applyFill="1" applyAlignment="1">
      <alignment vertical="center"/>
      <protection/>
    </xf>
    <xf numFmtId="169" fontId="2" fillId="0" borderId="3" xfId="21" applyNumberFormat="1" applyFont="1" applyFill="1" applyBorder="1" applyAlignment="1">
      <alignment horizontal="center" vertical="center"/>
      <protection/>
    </xf>
    <xf numFmtId="169" fontId="1" fillId="0" borderId="3" xfId="21" applyNumberFormat="1" applyFont="1" applyFill="1" applyBorder="1" applyAlignment="1">
      <alignment horizontal="center" vertical="center"/>
      <protection/>
    </xf>
    <xf numFmtId="37" fontId="4" fillId="0" borderId="0" xfId="21" applyFont="1" applyFill="1" applyAlignment="1">
      <alignment vertical="center"/>
      <protection/>
    </xf>
    <xf numFmtId="37" fontId="2" fillId="0" borderId="0" xfId="21" applyFont="1" applyFill="1" applyAlignment="1">
      <alignment vertical="justify" wrapText="1"/>
      <protection/>
    </xf>
    <xf numFmtId="0" fontId="2" fillId="0" borderId="0" xfId="21" applyNumberFormat="1" applyFont="1" applyFill="1" applyAlignment="1">
      <alignment vertical="justify" wrapText="1"/>
      <protection/>
    </xf>
    <xf numFmtId="0" fontId="2" fillId="0" borderId="0" xfId="0" applyFont="1" applyFill="1" applyAlignment="1" quotePrefix="1">
      <alignment horizontal="justify"/>
    </xf>
    <xf numFmtId="0" fontId="2" fillId="0" borderId="0" xfId="0" applyFont="1" applyFill="1" applyAlignment="1">
      <alignment horizontal="justify"/>
    </xf>
    <xf numFmtId="37" fontId="1" fillId="0" borderId="0" xfId="21" applyFont="1" applyFill="1" applyBorder="1" applyAlignment="1">
      <alignment horizontal="center" vertical="center"/>
      <protection/>
    </xf>
    <xf numFmtId="37" fontId="1" fillId="0" borderId="2" xfId="2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justify" wrapText="1"/>
    </xf>
    <xf numFmtId="37" fontId="1" fillId="0" borderId="2" xfId="0" applyNumberFormat="1" applyFont="1" applyFill="1" applyBorder="1" applyAlignment="1" quotePrefix="1">
      <alignment horizontal="center" vertical="center"/>
    </xf>
    <xf numFmtId="37" fontId="2" fillId="0" borderId="2" xfId="0" applyNumberFormat="1" applyFont="1" applyFill="1" applyBorder="1" applyAlignment="1" quotePrefix="1">
      <alignment horizontal="center" vertical="center"/>
    </xf>
    <xf numFmtId="185" fontId="1" fillId="0" borderId="2" xfId="15" applyNumberFormat="1" applyFont="1" applyFill="1" applyBorder="1" applyAlignment="1">
      <alignment vertical="center"/>
    </xf>
    <xf numFmtId="185" fontId="1" fillId="0" borderId="4" xfId="15" applyNumberFormat="1" applyFont="1" applyFill="1" applyBorder="1" applyAlignment="1">
      <alignment vertical="center"/>
    </xf>
    <xf numFmtId="185" fontId="1" fillId="0" borderId="0" xfId="15" applyNumberFormat="1" applyFont="1" applyFill="1" applyBorder="1" applyAlignment="1">
      <alignment horizontal="left" vertical="center"/>
    </xf>
    <xf numFmtId="185" fontId="1" fillId="0" borderId="3" xfId="15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justify" wrapText="1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horizontal="justify" wrapText="1"/>
    </xf>
    <xf numFmtId="37" fontId="5" fillId="0" borderId="0" xfId="21" applyFont="1" applyFill="1" applyAlignment="1" quotePrefix="1">
      <alignment vertical="center"/>
      <protection/>
    </xf>
    <xf numFmtId="14" fontId="1" fillId="0" borderId="2" xfId="0" applyNumberFormat="1" applyFont="1" applyFill="1" applyBorder="1" applyAlignment="1" quotePrefix="1">
      <alignment horizontal="center" wrapText="1"/>
    </xf>
    <xf numFmtId="14" fontId="2" fillId="0" borderId="2" xfId="0" applyNumberFormat="1" applyFont="1" applyFill="1" applyBorder="1" applyAlignment="1" quotePrefix="1">
      <alignment horizontal="center" wrapText="1"/>
    </xf>
    <xf numFmtId="169" fontId="1" fillId="0" borderId="0" xfId="15" applyNumberFormat="1" applyFont="1" applyFill="1" applyBorder="1" applyAlignment="1">
      <alignment/>
    </xf>
    <xf numFmtId="169" fontId="1" fillId="0" borderId="4" xfId="15" applyNumberFormat="1" applyFont="1" applyFill="1" applyBorder="1" applyAlignment="1">
      <alignment/>
    </xf>
    <xf numFmtId="169" fontId="1" fillId="0" borderId="0" xfId="15" applyNumberFormat="1" applyFont="1" applyFill="1" applyBorder="1" applyAlignment="1">
      <alignment/>
    </xf>
    <xf numFmtId="169" fontId="1" fillId="0" borderId="4" xfId="0" applyNumberFormat="1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169" fontId="1" fillId="0" borderId="1" xfId="0" applyNumberFormat="1" applyFont="1" applyFill="1" applyBorder="1" applyAlignment="1">
      <alignment/>
    </xf>
    <xf numFmtId="186" fontId="1" fillId="0" borderId="2" xfId="0" applyNumberFormat="1" applyFont="1" applyFill="1" applyBorder="1" applyAlignment="1" quotePrefix="1">
      <alignment horizontal="center"/>
    </xf>
    <xf numFmtId="186" fontId="2" fillId="0" borderId="2" xfId="0" applyNumberFormat="1" applyFont="1" applyFill="1" applyBorder="1" applyAlignment="1" quotePrefix="1">
      <alignment horizontal="center"/>
    </xf>
    <xf numFmtId="169" fontId="1" fillId="0" borderId="0" xfId="0" applyNumberFormat="1" applyFont="1" applyFill="1" applyAlignment="1">
      <alignment horizontal="right"/>
    </xf>
    <xf numFmtId="169" fontId="1" fillId="0" borderId="0" xfId="15" applyNumberFormat="1" applyFont="1" applyFill="1" applyBorder="1" applyAlignment="1">
      <alignment horizontal="right"/>
    </xf>
    <xf numFmtId="169" fontId="1" fillId="0" borderId="0" xfId="0" applyNumberFormat="1" applyFont="1" applyFill="1" applyAlignment="1">
      <alignment/>
    </xf>
    <xf numFmtId="37" fontId="1" fillId="0" borderId="2" xfId="0" applyNumberFormat="1" applyFont="1" applyFill="1" applyBorder="1" applyAlignment="1">
      <alignment/>
    </xf>
    <xf numFmtId="37" fontId="1" fillId="0" borderId="0" xfId="0" applyNumberFormat="1" applyFont="1" applyFill="1" applyAlignment="1">
      <alignment/>
    </xf>
    <xf numFmtId="37" fontId="1" fillId="0" borderId="3" xfId="0" applyNumberFormat="1" applyFont="1" applyFill="1" applyBorder="1" applyAlignment="1">
      <alignment/>
    </xf>
    <xf numFmtId="37" fontId="1" fillId="0" borderId="1" xfId="0" applyNumberFormat="1" applyFont="1" applyFill="1" applyBorder="1" applyAlignment="1">
      <alignment/>
    </xf>
    <xf numFmtId="39" fontId="1" fillId="0" borderId="12" xfId="0" applyNumberFormat="1" applyFont="1" applyFill="1" applyBorder="1" applyAlignment="1">
      <alignment/>
    </xf>
    <xf numFmtId="39" fontId="2" fillId="0" borderId="12" xfId="0" applyNumberFormat="1" applyFont="1" applyFill="1" applyBorder="1" applyAlignment="1">
      <alignment/>
    </xf>
    <xf numFmtId="0" fontId="0" fillId="0" borderId="0" xfId="0" applyFont="1" applyAlignment="1">
      <alignment horizontal="justify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S, P&amp;L - Dec 99" xfId="21"/>
    <cellStyle name="Normal_Cashflow - Dec 9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52"/>
  <sheetViews>
    <sheetView view="pageBreakPreview" zoomScaleSheetLayoutView="100" workbookViewId="0" topLeftCell="A31">
      <selection activeCell="E13" sqref="D13:E13"/>
    </sheetView>
  </sheetViews>
  <sheetFormatPr defaultColWidth="9.140625" defaultRowHeight="15" customHeight="1"/>
  <cols>
    <col min="1" max="1" width="3.421875" style="2" customWidth="1"/>
    <col min="2" max="2" width="30.140625" style="2" customWidth="1"/>
    <col min="3" max="3" width="11.7109375" style="2" customWidth="1"/>
    <col min="4" max="4" width="11.8515625" style="3" customWidth="1"/>
    <col min="5" max="5" width="12.57421875" style="3" customWidth="1"/>
    <col min="6" max="7" width="12.00390625" style="3" customWidth="1"/>
    <col min="8" max="8" width="9.140625" style="2" customWidth="1"/>
    <col min="9" max="9" width="16.140625" style="2" bestFit="1" customWidth="1"/>
    <col min="10" max="16384" width="9.140625" style="2" customWidth="1"/>
  </cols>
  <sheetData>
    <row r="3" ht="15" customHeight="1">
      <c r="A3" s="1" t="s">
        <v>32</v>
      </c>
    </row>
    <row r="4" ht="15" customHeight="1">
      <c r="A4" s="1"/>
    </row>
    <row r="5" ht="15" customHeight="1">
      <c r="A5" s="1" t="s">
        <v>105</v>
      </c>
    </row>
    <row r="6" ht="15" customHeight="1">
      <c r="A6" s="1" t="s">
        <v>73</v>
      </c>
    </row>
    <row r="7" ht="15" customHeight="1">
      <c r="A7" s="1"/>
    </row>
    <row r="8" spans="4:7" s="8" customFormat="1" ht="15" customHeight="1">
      <c r="D8" s="26" t="s">
        <v>11</v>
      </c>
      <c r="E8" s="7" t="s">
        <v>13</v>
      </c>
      <c r="F8" s="26" t="s">
        <v>14</v>
      </c>
      <c r="G8" s="7" t="s">
        <v>15</v>
      </c>
    </row>
    <row r="9" spans="4:7" s="8" customFormat="1" ht="15" customHeight="1">
      <c r="D9" s="26" t="s">
        <v>12</v>
      </c>
      <c r="E9" s="7" t="s">
        <v>12</v>
      </c>
      <c r="F9" s="26" t="s">
        <v>29</v>
      </c>
      <c r="G9" s="7" t="s">
        <v>29</v>
      </c>
    </row>
    <row r="10" spans="4:7" s="8" customFormat="1" ht="15" customHeight="1">
      <c r="D10" s="26" t="s">
        <v>9</v>
      </c>
      <c r="E10" s="7" t="s">
        <v>9</v>
      </c>
      <c r="F10" s="26" t="s">
        <v>9</v>
      </c>
      <c r="G10" s="7" t="s">
        <v>9</v>
      </c>
    </row>
    <row r="11" spans="4:7" s="8" customFormat="1" ht="15" customHeight="1">
      <c r="D11" s="158" t="s">
        <v>103</v>
      </c>
      <c r="E11" s="159" t="s">
        <v>104</v>
      </c>
      <c r="F11" s="158" t="s">
        <v>103</v>
      </c>
      <c r="G11" s="159" t="s">
        <v>104</v>
      </c>
    </row>
    <row r="12" spans="4:9" ht="15" customHeight="1">
      <c r="D12" s="25" t="s">
        <v>1</v>
      </c>
      <c r="E12" s="6" t="s">
        <v>1</v>
      </c>
      <c r="F12" s="25" t="s">
        <v>1</v>
      </c>
      <c r="G12" s="6" t="s">
        <v>1</v>
      </c>
      <c r="I12" s="21"/>
    </row>
    <row r="13" spans="4:9" ht="15" customHeight="1">
      <c r="D13" s="25"/>
      <c r="E13" s="25"/>
      <c r="F13" s="25"/>
      <c r="G13" s="25"/>
      <c r="I13" s="21"/>
    </row>
    <row r="14" spans="1:10" ht="15" customHeight="1">
      <c r="A14" s="2" t="s">
        <v>21</v>
      </c>
      <c r="D14" s="160">
        <f>-6338+F14</f>
        <v>4998</v>
      </c>
      <c r="E14" s="19">
        <v>2137</v>
      </c>
      <c r="F14" s="160">
        <v>11336</v>
      </c>
      <c r="G14" s="19">
        <v>8829</v>
      </c>
      <c r="I14" s="20"/>
      <c r="J14" s="70"/>
    </row>
    <row r="15" spans="4:10" ht="15" customHeight="1">
      <c r="D15" s="160"/>
      <c r="E15" s="4"/>
      <c r="F15" s="160"/>
      <c r="G15" s="4"/>
      <c r="I15" s="20"/>
      <c r="J15" s="70"/>
    </row>
    <row r="16" spans="1:10" ht="15" customHeight="1">
      <c r="A16" s="2" t="s">
        <v>6</v>
      </c>
      <c r="D16" s="161">
        <f>542+F16</f>
        <v>-723</v>
      </c>
      <c r="E16" s="19">
        <v>-382</v>
      </c>
      <c r="F16" s="161">
        <f>-1265</f>
        <v>-1265</v>
      </c>
      <c r="G16" s="19">
        <v>-796</v>
      </c>
      <c r="I16" s="19"/>
      <c r="J16" s="30"/>
    </row>
    <row r="17" spans="4:10" ht="15" customHeight="1">
      <c r="D17" s="161"/>
      <c r="E17" s="19"/>
      <c r="F17" s="161"/>
      <c r="G17" s="19"/>
      <c r="I17" s="19"/>
      <c r="J17" s="30"/>
    </row>
    <row r="18" spans="1:10" ht="15" customHeight="1">
      <c r="A18" s="2" t="s">
        <v>38</v>
      </c>
      <c r="D18" s="161">
        <f>F18</f>
        <v>2</v>
      </c>
      <c r="E18" s="19">
        <v>0</v>
      </c>
      <c r="F18" s="161">
        <v>2</v>
      </c>
      <c r="G18" s="19">
        <v>20</v>
      </c>
      <c r="I18" s="19"/>
      <c r="J18" s="30"/>
    </row>
    <row r="19" spans="4:10" ht="15" customHeight="1">
      <c r="D19" s="162"/>
      <c r="E19" s="49"/>
      <c r="F19" s="162"/>
      <c r="G19" s="49"/>
      <c r="I19" s="5"/>
      <c r="J19" s="33"/>
    </row>
    <row r="20" spans="1:10" ht="15" customHeight="1">
      <c r="A20" s="2" t="s">
        <v>99</v>
      </c>
      <c r="D20" s="162">
        <f>-3486+F20</f>
        <v>3966</v>
      </c>
      <c r="E20" s="49">
        <v>0</v>
      </c>
      <c r="F20" s="162">
        <v>7452</v>
      </c>
      <c r="G20" s="49">
        <v>0</v>
      </c>
      <c r="I20" s="5"/>
      <c r="J20" s="33"/>
    </row>
    <row r="21" spans="4:10" ht="15" customHeight="1">
      <c r="D21" s="163"/>
      <c r="E21" s="50"/>
      <c r="F21" s="163"/>
      <c r="G21" s="50"/>
      <c r="I21" s="5"/>
      <c r="J21" s="33"/>
    </row>
    <row r="22" spans="1:10" ht="15" customHeight="1">
      <c r="A22" s="1" t="s">
        <v>30</v>
      </c>
      <c r="D22" s="164">
        <f>SUM(D14:D21)</f>
        <v>8243</v>
      </c>
      <c r="E22" s="49">
        <f>SUM(E14:E21)</f>
        <v>1755</v>
      </c>
      <c r="F22" s="164">
        <f>SUM(F14:F21)</f>
        <v>17525</v>
      </c>
      <c r="G22" s="49">
        <f>SUM(G14:G21)</f>
        <v>8053</v>
      </c>
      <c r="I22" s="5"/>
      <c r="J22" s="33"/>
    </row>
    <row r="23" spans="4:10" ht="15" customHeight="1">
      <c r="D23" s="164"/>
      <c r="E23" s="49"/>
      <c r="F23" s="164"/>
      <c r="G23" s="49"/>
      <c r="I23" s="5"/>
      <c r="J23" s="33"/>
    </row>
    <row r="24" spans="1:10" ht="15" customHeight="1">
      <c r="A24" s="2" t="s">
        <v>54</v>
      </c>
      <c r="D24" s="71">
        <f>1858+F24</f>
        <v>-1308</v>
      </c>
      <c r="E24" s="19">
        <v>-1390</v>
      </c>
      <c r="F24" s="71">
        <f>-3166</f>
        <v>-3166</v>
      </c>
      <c r="G24" s="19">
        <v>-1390</v>
      </c>
      <c r="I24" s="72"/>
      <c r="J24" s="71"/>
    </row>
    <row r="25" spans="4:10" ht="15" customHeight="1">
      <c r="D25" s="163"/>
      <c r="E25" s="50"/>
      <c r="F25" s="163"/>
      <c r="G25" s="50"/>
      <c r="I25" s="21"/>
      <c r="J25" s="33"/>
    </row>
    <row r="26" spans="1:10" ht="15" customHeight="1" thickBot="1">
      <c r="A26" s="1" t="s">
        <v>110</v>
      </c>
      <c r="D26" s="165">
        <f>D22+D24</f>
        <v>6935</v>
      </c>
      <c r="E26" s="51">
        <f>E22+E24</f>
        <v>365</v>
      </c>
      <c r="F26" s="165">
        <f>F22+F24</f>
        <v>14359</v>
      </c>
      <c r="G26" s="51">
        <f>G22+G24</f>
        <v>6663</v>
      </c>
      <c r="I26" s="5"/>
      <c r="J26" s="33"/>
    </row>
    <row r="27" spans="4:10" ht="15" customHeight="1" thickTop="1">
      <c r="D27" s="164"/>
      <c r="E27" s="49"/>
      <c r="F27" s="164"/>
      <c r="G27" s="49"/>
      <c r="I27" s="5"/>
      <c r="J27" s="33"/>
    </row>
    <row r="28" spans="4:10" ht="15" customHeight="1">
      <c r="D28" s="164"/>
      <c r="E28" s="49"/>
      <c r="F28" s="164"/>
      <c r="G28" s="49"/>
      <c r="I28" s="5"/>
      <c r="J28" s="33"/>
    </row>
    <row r="29" spans="1:10" ht="15" customHeight="1" thickBot="1">
      <c r="A29" s="2" t="s">
        <v>111</v>
      </c>
      <c r="D29" s="166">
        <f>D26</f>
        <v>6935</v>
      </c>
      <c r="E29" s="23">
        <f>E26</f>
        <v>365</v>
      </c>
      <c r="F29" s="166">
        <f>F26</f>
        <v>14359</v>
      </c>
      <c r="G29" s="23">
        <f>G26</f>
        <v>6663</v>
      </c>
      <c r="I29" s="5"/>
      <c r="J29" s="33"/>
    </row>
    <row r="30" spans="4:10" ht="15" customHeight="1" thickTop="1">
      <c r="D30" s="164"/>
      <c r="E30" s="49"/>
      <c r="F30" s="164"/>
      <c r="G30" s="49"/>
      <c r="I30" s="5"/>
      <c r="J30" s="33"/>
    </row>
    <row r="31" spans="4:10" ht="15" customHeight="1">
      <c r="D31" s="164"/>
      <c r="E31" s="49"/>
      <c r="F31" s="164"/>
      <c r="G31" s="49"/>
      <c r="I31" s="5"/>
      <c r="J31" s="33"/>
    </row>
    <row r="32" spans="1:10" ht="15" customHeight="1">
      <c r="A32" s="1" t="s">
        <v>72</v>
      </c>
      <c r="B32" s="1"/>
      <c r="D32" s="25"/>
      <c r="E32" s="6"/>
      <c r="F32" s="25"/>
      <c r="G32" s="6"/>
      <c r="I32" s="21"/>
      <c r="J32" s="21"/>
    </row>
    <row r="33" spans="1:10" ht="15" customHeight="1">
      <c r="A33" s="1" t="s">
        <v>97</v>
      </c>
      <c r="B33" s="1"/>
      <c r="D33" s="25"/>
      <c r="E33" s="6"/>
      <c r="F33" s="25"/>
      <c r="G33" s="6"/>
      <c r="I33" s="21"/>
      <c r="J33" s="21"/>
    </row>
    <row r="34" spans="2:10" ht="15" customHeight="1" thickBot="1">
      <c r="B34" s="2" t="s">
        <v>4</v>
      </c>
      <c r="D34" s="167">
        <f>D26/150000*100</f>
        <v>4.623333333333333</v>
      </c>
      <c r="E34" s="168">
        <f>E26/150000*100</f>
        <v>0.24333333333333335</v>
      </c>
      <c r="F34" s="167">
        <f>F26/150000*100</f>
        <v>9.572666666666667</v>
      </c>
      <c r="G34" s="168">
        <f>G26/150000*100</f>
        <v>4.442</v>
      </c>
      <c r="H34" s="96"/>
      <c r="I34" s="22"/>
      <c r="J34" s="21"/>
    </row>
    <row r="42" spans="1:3" ht="15" customHeight="1">
      <c r="A42" s="3"/>
      <c r="B42" s="3"/>
      <c r="C42" s="3"/>
    </row>
    <row r="43" spans="1:3" ht="15" customHeight="1">
      <c r="A43" s="3"/>
      <c r="B43" s="3"/>
      <c r="C43" s="3"/>
    </row>
    <row r="44" spans="1:7" ht="15" customHeight="1">
      <c r="A44" s="169"/>
      <c r="B44" s="169"/>
      <c r="C44" s="169"/>
      <c r="D44" s="169"/>
      <c r="E44" s="169"/>
      <c r="F44" s="169"/>
      <c r="G44" s="169"/>
    </row>
    <row r="45" spans="2:7" ht="15" customHeight="1">
      <c r="B45" s="169"/>
      <c r="C45" s="169"/>
      <c r="D45" s="169"/>
      <c r="E45" s="169"/>
      <c r="F45" s="169"/>
      <c r="G45" s="169"/>
    </row>
    <row r="46" spans="1:7" ht="15" customHeight="1">
      <c r="A46" s="169"/>
      <c r="B46" s="169"/>
      <c r="C46" s="169"/>
      <c r="D46" s="169"/>
      <c r="E46" s="169"/>
      <c r="F46" s="169"/>
      <c r="G46" s="169"/>
    </row>
    <row r="48" spans="1:7" ht="15.75">
      <c r="A48" s="135" t="s">
        <v>114</v>
      </c>
      <c r="B48" s="136"/>
      <c r="C48" s="136"/>
      <c r="D48" s="136"/>
      <c r="E48" s="136"/>
      <c r="F48" s="136"/>
      <c r="G48" s="136"/>
    </row>
    <row r="49" spans="1:7" ht="15.75">
      <c r="A49" s="136"/>
      <c r="B49" s="136"/>
      <c r="C49" s="136"/>
      <c r="D49" s="136"/>
      <c r="E49" s="136"/>
      <c r="F49" s="136"/>
      <c r="G49" s="136"/>
    </row>
    <row r="51" ht="15" customHeight="1">
      <c r="A51" s="66"/>
    </row>
    <row r="52" ht="15" customHeight="1">
      <c r="A52" s="66"/>
    </row>
  </sheetData>
  <mergeCells count="1">
    <mergeCell ref="A48:G49"/>
  </mergeCells>
  <printOptions horizontalCentered="1"/>
  <pageMargins left="0.5" right="0.5" top="0.5" bottom="0.5" header="0.5" footer="0.7"/>
  <pageSetup horizontalDpi="600" verticalDpi="600" orientation="portrait" paperSize="9" r:id="rId1"/>
  <headerFooter alignWithMargins="0">
    <oddFooter>&amp;C
&amp;"Times New Roman,Regular"&amp;12Page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SheetLayoutView="100" workbookViewId="0" topLeftCell="A26">
      <selection activeCell="C52" sqref="C52"/>
    </sheetView>
  </sheetViews>
  <sheetFormatPr defaultColWidth="9.140625" defaultRowHeight="15" customHeight="1"/>
  <cols>
    <col min="1" max="1" width="2.00390625" style="2" customWidth="1"/>
    <col min="2" max="2" width="13.8515625" style="2" customWidth="1"/>
    <col min="3" max="3" width="25.00390625" style="2" customWidth="1"/>
    <col min="4" max="5" width="12.7109375" style="2" customWidth="1"/>
    <col min="6" max="6" width="13.140625" style="2" customWidth="1"/>
    <col min="7" max="7" width="14.0039062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ht="15" customHeight="1">
      <c r="A1" s="1" t="s">
        <v>32</v>
      </c>
    </row>
    <row r="2" spans="1:8" ht="15" customHeight="1">
      <c r="A2" s="1"/>
      <c r="H2" s="18"/>
    </row>
    <row r="3" ht="15" customHeight="1">
      <c r="A3" s="1" t="str">
        <f>'P&amp;L'!A5</f>
        <v>QUARTERLY REPORT FOR THE SECOND QUARTER ENDED 30 JUNE 2006</v>
      </c>
    </row>
    <row r="4" ht="15" customHeight="1">
      <c r="A4" s="1" t="s">
        <v>74</v>
      </c>
    </row>
    <row r="5" ht="15" customHeight="1">
      <c r="A5" s="1"/>
    </row>
    <row r="6" spans="1:7" ht="15" customHeight="1">
      <c r="A6" s="1"/>
      <c r="F6" s="6"/>
      <c r="G6" s="6" t="s">
        <v>46</v>
      </c>
    </row>
    <row r="7" spans="5:7" ht="15" customHeight="1">
      <c r="E7" s="31" t="s">
        <v>5</v>
      </c>
      <c r="F7" s="61" t="s">
        <v>5</v>
      </c>
      <c r="G7" s="61" t="s">
        <v>5</v>
      </c>
    </row>
    <row r="8" spans="5:7" ht="15" customHeight="1">
      <c r="E8" s="150" t="s">
        <v>103</v>
      </c>
      <c r="F8" s="151" t="s">
        <v>104</v>
      </c>
      <c r="G8" s="151" t="s">
        <v>47</v>
      </c>
    </row>
    <row r="9" spans="1:7" ht="15" customHeight="1">
      <c r="A9" s="1"/>
      <c r="E9" s="32" t="s">
        <v>1</v>
      </c>
      <c r="F9" s="62" t="s">
        <v>1</v>
      </c>
      <c r="G9" s="62" t="s">
        <v>1</v>
      </c>
    </row>
    <row r="10" spans="1:7" ht="15" customHeight="1">
      <c r="A10" s="1" t="s">
        <v>55</v>
      </c>
      <c r="E10" s="74"/>
      <c r="F10" s="75"/>
      <c r="G10" s="75"/>
    </row>
    <row r="11" spans="5:7" ht="15" customHeight="1">
      <c r="E11" s="74"/>
      <c r="F11" s="75"/>
      <c r="G11" s="75"/>
    </row>
    <row r="12" spans="1:7" ht="15" customHeight="1">
      <c r="A12" s="1" t="s">
        <v>56</v>
      </c>
      <c r="E12" s="74"/>
      <c r="F12" s="75"/>
      <c r="G12" s="75"/>
    </row>
    <row r="13" spans="2:7" ht="15" customHeight="1">
      <c r="B13" s="2" t="s">
        <v>31</v>
      </c>
      <c r="E13" s="152">
        <v>341</v>
      </c>
      <c r="F13" s="76">
        <v>371</v>
      </c>
      <c r="G13" s="76">
        <v>340</v>
      </c>
    </row>
    <row r="14" spans="2:7" ht="15" customHeight="1">
      <c r="B14" s="2" t="s">
        <v>48</v>
      </c>
      <c r="E14" s="152">
        <v>160523</v>
      </c>
      <c r="F14" s="76">
        <v>0</v>
      </c>
      <c r="G14" s="76">
        <v>143357</v>
      </c>
    </row>
    <row r="15" spans="2:7" ht="15" customHeight="1">
      <c r="B15" s="2" t="s">
        <v>50</v>
      </c>
      <c r="E15" s="152">
        <v>18812</v>
      </c>
      <c r="F15" s="77">
        <v>48032</v>
      </c>
      <c r="G15" s="77">
        <v>21510</v>
      </c>
    </row>
    <row r="16" spans="5:7" ht="15" customHeight="1">
      <c r="E16" s="153">
        <f>SUM(E13:E15)</f>
        <v>179676</v>
      </c>
      <c r="F16" s="78">
        <f>SUM(F13:F15)</f>
        <v>48403</v>
      </c>
      <c r="G16" s="78">
        <f>SUM(G13:G15)</f>
        <v>165207</v>
      </c>
    </row>
    <row r="17" spans="5:7" ht="15" customHeight="1">
      <c r="E17" s="154"/>
      <c r="F17" s="79"/>
      <c r="G17" s="79"/>
    </row>
    <row r="18" spans="1:7" ht="15" customHeight="1">
      <c r="A18" s="1" t="s">
        <v>23</v>
      </c>
      <c r="E18" s="154"/>
      <c r="F18" s="79"/>
      <c r="G18" s="79"/>
    </row>
    <row r="19" spans="2:8" ht="15" customHeight="1">
      <c r="B19" s="2" t="s">
        <v>24</v>
      </c>
      <c r="E19" s="154">
        <f>989</f>
        <v>989</v>
      </c>
      <c r="F19" s="80">
        <v>281</v>
      </c>
      <c r="G19" s="80">
        <v>204</v>
      </c>
      <c r="H19" s="67"/>
    </row>
    <row r="20" spans="2:8" ht="15" customHeight="1">
      <c r="B20" s="2" t="s">
        <v>25</v>
      </c>
      <c r="D20" s="67"/>
      <c r="E20" s="154">
        <v>117489</v>
      </c>
      <c r="F20" s="80">
        <v>219752</v>
      </c>
      <c r="G20" s="80">
        <v>122304</v>
      </c>
      <c r="H20" s="67"/>
    </row>
    <row r="21" spans="1:7" ht="15" customHeight="1">
      <c r="A21" s="8"/>
      <c r="E21" s="155">
        <f>SUM(E19:E20)</f>
        <v>118478</v>
      </c>
      <c r="F21" s="81">
        <f>SUM(F19:F20)</f>
        <v>220033</v>
      </c>
      <c r="G21" s="82">
        <f>SUM(G19:G20)</f>
        <v>122508</v>
      </c>
    </row>
    <row r="22" spans="1:7" ht="15" customHeight="1">
      <c r="A22" s="8"/>
      <c r="E22" s="156"/>
      <c r="F22" s="74"/>
      <c r="G22" s="83"/>
    </row>
    <row r="23" spans="1:7" ht="15" customHeight="1" thickBot="1">
      <c r="A23" s="1" t="s">
        <v>57</v>
      </c>
      <c r="E23" s="157">
        <f>E16+E21</f>
        <v>298154</v>
      </c>
      <c r="F23" s="84">
        <f>F16+F21</f>
        <v>268436</v>
      </c>
      <c r="G23" s="85">
        <f>G16+G21</f>
        <v>287715</v>
      </c>
    </row>
    <row r="24" spans="1:7" ht="15" customHeight="1" thickTop="1">
      <c r="A24" s="1"/>
      <c r="E24" s="156"/>
      <c r="F24" s="74"/>
      <c r="G24" s="83"/>
    </row>
    <row r="25" spans="1:7" ht="15" customHeight="1">
      <c r="A25" s="8"/>
      <c r="E25" s="156"/>
      <c r="F25" s="74"/>
      <c r="G25" s="83"/>
    </row>
    <row r="26" spans="1:7" ht="15" customHeight="1">
      <c r="A26" s="1" t="s">
        <v>58</v>
      </c>
      <c r="E26" s="156"/>
      <c r="F26" s="74"/>
      <c r="G26" s="83"/>
    </row>
    <row r="27" spans="1:7" ht="15" customHeight="1">
      <c r="A27" s="8"/>
      <c r="E27" s="156"/>
      <c r="F27" s="74"/>
      <c r="G27" s="83"/>
    </row>
    <row r="28" spans="1:7" ht="15" customHeight="1">
      <c r="A28" s="73" t="s">
        <v>92</v>
      </c>
      <c r="E28" s="156"/>
      <c r="F28" s="74"/>
      <c r="G28" s="83"/>
    </row>
    <row r="29" spans="1:7" ht="15" customHeight="1">
      <c r="A29" s="8"/>
      <c r="B29" s="2" t="s">
        <v>28</v>
      </c>
      <c r="E29" s="156">
        <v>150000</v>
      </c>
      <c r="F29" s="74">
        <v>150000</v>
      </c>
      <c r="G29" s="83">
        <v>150000</v>
      </c>
    </row>
    <row r="30" spans="1:7" ht="15" customHeight="1">
      <c r="A30" s="8"/>
      <c r="B30" s="2" t="s">
        <v>0</v>
      </c>
      <c r="E30" s="156">
        <f>Equity!E43+Equity!F43+Equity!G43</f>
        <v>143201</v>
      </c>
      <c r="F30" s="74">
        <f>Equity!E58+Equity!F58+Equity!G58</f>
        <v>116944</v>
      </c>
      <c r="G30" s="83">
        <f>'Equity (2)'!E36+'Equity (2)'!F36+'Equity (2)'!G36</f>
        <v>136263</v>
      </c>
    </row>
    <row r="31" spans="1:7" ht="15" customHeight="1">
      <c r="A31" s="8"/>
      <c r="B31" s="1" t="s">
        <v>59</v>
      </c>
      <c r="E31" s="155">
        <f>SUM(E29:E30)</f>
        <v>293201</v>
      </c>
      <c r="F31" s="81">
        <f>SUM(F29:F30)</f>
        <v>266944</v>
      </c>
      <c r="G31" s="82">
        <f>SUM(G29:G30)</f>
        <v>286263</v>
      </c>
    </row>
    <row r="32" spans="1:7" ht="15" customHeight="1">
      <c r="A32" s="8"/>
      <c r="E32" s="156"/>
      <c r="F32" s="74"/>
      <c r="G32" s="83"/>
    </row>
    <row r="33" spans="1:7" ht="15" customHeight="1">
      <c r="A33" s="8"/>
      <c r="E33" s="156"/>
      <c r="F33" s="74"/>
      <c r="G33" s="83"/>
    </row>
    <row r="34" spans="1:7" ht="15" customHeight="1">
      <c r="A34" s="73" t="s">
        <v>26</v>
      </c>
      <c r="E34" s="156"/>
      <c r="F34" s="74"/>
      <c r="G34" s="74"/>
    </row>
    <row r="35" spans="1:9" ht="15" customHeight="1">
      <c r="A35" s="8"/>
      <c r="B35" s="2" t="s">
        <v>27</v>
      </c>
      <c r="E35" s="156">
        <f>209+1700</f>
        <v>1909</v>
      </c>
      <c r="F35" s="74">
        <v>917</v>
      </c>
      <c r="G35" s="83">
        <v>491</v>
      </c>
      <c r="H35" s="67"/>
      <c r="I35" s="3"/>
    </row>
    <row r="36" spans="1:9" ht="15" customHeight="1">
      <c r="A36" s="8"/>
      <c r="B36" s="2" t="s">
        <v>45</v>
      </c>
      <c r="E36" s="156">
        <f>3044</f>
        <v>3044</v>
      </c>
      <c r="F36" s="74">
        <v>575</v>
      </c>
      <c r="G36" s="83">
        <v>961</v>
      </c>
      <c r="H36" s="67"/>
      <c r="I36" s="3"/>
    </row>
    <row r="37" spans="1:7" ht="15" customHeight="1">
      <c r="A37" s="73" t="s">
        <v>60</v>
      </c>
      <c r="D37" s="3"/>
      <c r="E37" s="155">
        <f>SUM(E35:E36)</f>
        <v>4953</v>
      </c>
      <c r="F37" s="81">
        <f>SUM(F35:F36)</f>
        <v>1492</v>
      </c>
      <c r="G37" s="82">
        <f>SUM(G35:G36)</f>
        <v>1452</v>
      </c>
    </row>
    <row r="38" spans="1:7" ht="15" customHeight="1">
      <c r="A38" s="8"/>
      <c r="E38" s="156"/>
      <c r="F38" s="75"/>
      <c r="G38" s="76"/>
    </row>
    <row r="39" spans="1:10" ht="16.5" thickBot="1">
      <c r="A39" s="73" t="s">
        <v>61</v>
      </c>
      <c r="E39" s="157">
        <f>E31+E37</f>
        <v>298154</v>
      </c>
      <c r="F39" s="84">
        <f>F31+F37</f>
        <v>268436</v>
      </c>
      <c r="G39" s="84">
        <f>G31+G37</f>
        <v>287715</v>
      </c>
      <c r="H39" s="75"/>
      <c r="I39" s="75"/>
      <c r="J39" s="75"/>
    </row>
    <row r="40" spans="1:7" ht="15" customHeight="1" thickTop="1">
      <c r="A40" s="8"/>
      <c r="E40" s="156"/>
      <c r="F40" s="75"/>
      <c r="G40" s="76"/>
    </row>
    <row r="41" spans="1:8" ht="15" customHeight="1" thickBot="1">
      <c r="A41" s="2" t="s">
        <v>52</v>
      </c>
      <c r="E41" s="120">
        <f>E31/E29</f>
        <v>1.9546733333333333</v>
      </c>
      <c r="F41" s="118" t="s">
        <v>71</v>
      </c>
      <c r="G41" s="117">
        <f>G31/G29</f>
        <v>1.90842</v>
      </c>
      <c r="H41" s="98"/>
    </row>
    <row r="42" spans="5:8" ht="15" customHeight="1">
      <c r="E42" s="98"/>
      <c r="F42" s="99"/>
      <c r="G42" s="98"/>
      <c r="H42" s="97"/>
    </row>
    <row r="43" spans="5:8" ht="15" customHeight="1">
      <c r="E43" s="98"/>
      <c r="F43" s="99"/>
      <c r="G43" s="98"/>
      <c r="H43" s="97"/>
    </row>
    <row r="44" spans="1:8" ht="15" customHeight="1">
      <c r="A44" s="2" t="s">
        <v>90</v>
      </c>
      <c r="B44" s="66" t="s">
        <v>91</v>
      </c>
      <c r="C44" s="66"/>
      <c r="D44" s="66"/>
      <c r="E44" s="116"/>
      <c r="F44" s="116"/>
      <c r="G44" s="116"/>
      <c r="H44" s="97"/>
    </row>
    <row r="45" spans="2:7" ht="15" customHeight="1">
      <c r="B45" s="2" t="s">
        <v>89</v>
      </c>
      <c r="E45" s="75"/>
      <c r="F45" s="75"/>
      <c r="G45" s="75"/>
    </row>
    <row r="46" spans="5:7" ht="15" customHeight="1">
      <c r="E46" s="75"/>
      <c r="F46" s="75"/>
      <c r="G46" s="75"/>
    </row>
    <row r="47" spans="5:7" ht="15" customHeight="1">
      <c r="E47" s="75"/>
      <c r="F47" s="75"/>
      <c r="G47" s="75"/>
    </row>
    <row r="48" ht="13.5" customHeight="1"/>
    <row r="49" spans="1:7" ht="15.75">
      <c r="A49" s="136" t="str">
        <f>'P&amp;L'!$A$48</f>
        <v>(The notes set out on pages 6 to 9 form an integral part of and should be read in conjunction with this quarterly report).</v>
      </c>
      <c r="B49" s="136"/>
      <c r="C49" s="136"/>
      <c r="D49" s="136"/>
      <c r="E49" s="136"/>
      <c r="F49" s="136"/>
      <c r="G49" s="136"/>
    </row>
    <row r="50" spans="1:8" ht="15.75">
      <c r="A50" s="136"/>
      <c r="B50" s="136"/>
      <c r="C50" s="136"/>
      <c r="D50" s="136"/>
      <c r="E50" s="136"/>
      <c r="F50" s="136"/>
      <c r="G50" s="136"/>
      <c r="H50" s="47"/>
    </row>
    <row r="53" ht="15" customHeight="1">
      <c r="B53" s="1"/>
    </row>
    <row r="56" ht="15" customHeight="1">
      <c r="A56" s="66"/>
    </row>
    <row r="57" ht="15" customHeight="1">
      <c r="A57" s="66"/>
    </row>
  </sheetData>
  <mergeCells count="1">
    <mergeCell ref="A49:G50"/>
  </mergeCells>
  <printOptions horizontalCentered="1"/>
  <pageMargins left="0.5" right="0.5" top="0.5" bottom="0.46" header="0.5" footer="0.7"/>
  <pageSetup horizontalDpi="300" verticalDpi="300" orientation="portrait" paperSize="9" r:id="rId1"/>
  <headerFooter alignWithMargins="0">
    <oddFooter>&amp;C
&amp;"Times New Roman,Regular"&amp;12
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SheetLayoutView="100" workbookViewId="0" topLeftCell="A40">
      <selection activeCell="A43" sqref="A1:IV16384"/>
    </sheetView>
  </sheetViews>
  <sheetFormatPr defaultColWidth="8.28125" defaultRowHeight="15" customHeight="1"/>
  <cols>
    <col min="1" max="1" width="8.8515625" style="36" customWidth="1"/>
    <col min="2" max="2" width="8.28125" style="36" customWidth="1"/>
    <col min="3" max="3" width="23.140625" style="36" customWidth="1"/>
    <col min="4" max="8" width="11.140625" style="36" customWidth="1"/>
    <col min="9" max="9" width="2.28125" style="36" customWidth="1"/>
    <col min="10" max="10" width="14.140625" style="36" customWidth="1"/>
    <col min="11" max="11" width="12.7109375" style="36" bestFit="1" customWidth="1"/>
    <col min="12" max="12" width="12.00390625" style="36" customWidth="1"/>
    <col min="13" max="13" width="8.28125" style="36" customWidth="1"/>
    <col min="14" max="14" width="12.7109375" style="36" customWidth="1"/>
    <col min="15" max="16384" width="8.28125" style="36" customWidth="1"/>
  </cols>
  <sheetData>
    <row r="1" spans="1:3" s="2" customFormat="1" ht="15" customHeight="1">
      <c r="A1" s="1" t="str">
        <f>'P&amp;L'!A3</f>
        <v>OSK VENTURES INTERNATIONAL BERHAD (636117-K)</v>
      </c>
      <c r="B1" s="1"/>
      <c r="C1" s="1"/>
    </row>
    <row r="2" s="2" customFormat="1" ht="15" customHeight="1"/>
    <row r="3" s="2" customFormat="1" ht="15" customHeight="1">
      <c r="A3" s="1" t="str">
        <f>'P&amp;L'!A5</f>
        <v>QUARTERLY REPORT FOR THE SECOND QUARTER ENDED 30 JUNE 2006</v>
      </c>
    </row>
    <row r="4" spans="1:3" s="2" customFormat="1" ht="15" customHeight="1">
      <c r="A4" s="1" t="s">
        <v>75</v>
      </c>
      <c r="B4" s="1"/>
      <c r="C4" s="1"/>
    </row>
    <row r="5" spans="1:3" s="2" customFormat="1" ht="15" customHeight="1">
      <c r="A5" s="1"/>
      <c r="B5" s="1"/>
      <c r="C5" s="1"/>
    </row>
    <row r="6" spans="1:9" ht="15" customHeight="1">
      <c r="A6" s="35"/>
      <c r="B6" s="35"/>
      <c r="C6" s="35"/>
      <c r="D6" s="35"/>
      <c r="E6" s="35"/>
      <c r="F6" s="35"/>
      <c r="G6" s="35"/>
      <c r="H6" s="35"/>
      <c r="I6" s="35"/>
    </row>
    <row r="7" spans="1:9" ht="18" customHeight="1">
      <c r="A7" s="35"/>
      <c r="B7" s="35"/>
      <c r="C7" s="35"/>
      <c r="D7" s="138" t="s">
        <v>93</v>
      </c>
      <c r="E7" s="138"/>
      <c r="F7" s="138"/>
      <c r="G7" s="138"/>
      <c r="H7" s="138"/>
      <c r="I7" s="35"/>
    </row>
    <row r="8" spans="1:9" ht="15" customHeight="1" hidden="1">
      <c r="A8" s="35"/>
      <c r="B8" s="35"/>
      <c r="C8" s="35"/>
      <c r="D8" s="137"/>
      <c r="E8" s="137"/>
      <c r="F8" s="137"/>
      <c r="G8" s="137"/>
      <c r="H8" s="35"/>
      <c r="I8" s="35"/>
    </row>
    <row r="9" spans="1:8" ht="15" customHeight="1">
      <c r="A9" s="39" t="s">
        <v>131</v>
      </c>
      <c r="D9" s="37" t="s">
        <v>7</v>
      </c>
      <c r="E9" s="37" t="s">
        <v>7</v>
      </c>
      <c r="F9" s="43" t="s">
        <v>96</v>
      </c>
      <c r="G9" s="43" t="s">
        <v>8</v>
      </c>
      <c r="H9" s="37" t="s">
        <v>2</v>
      </c>
    </row>
    <row r="10" spans="1:9" ht="15" customHeight="1">
      <c r="A10" s="39" t="s">
        <v>106</v>
      </c>
      <c r="D10" s="45" t="s">
        <v>16</v>
      </c>
      <c r="E10" s="45" t="s">
        <v>17</v>
      </c>
      <c r="F10" s="45" t="s">
        <v>49</v>
      </c>
      <c r="G10" s="45" t="s">
        <v>18</v>
      </c>
      <c r="H10" s="45" t="s">
        <v>62</v>
      </c>
      <c r="I10" s="38"/>
    </row>
    <row r="11" spans="4:15" ht="15" customHeight="1">
      <c r="D11" s="46" t="s">
        <v>1</v>
      </c>
      <c r="E11" s="46" t="s">
        <v>1</v>
      </c>
      <c r="F11" s="46" t="s">
        <v>1</v>
      </c>
      <c r="G11" s="46" t="s">
        <v>1</v>
      </c>
      <c r="H11" s="46" t="s">
        <v>1</v>
      </c>
      <c r="I11" s="38"/>
      <c r="K11" s="41"/>
      <c r="L11" s="41"/>
      <c r="M11" s="41"/>
      <c r="N11" s="41"/>
      <c r="O11" s="41"/>
    </row>
    <row r="12" spans="4:15" ht="15" customHeight="1">
      <c r="D12" s="46"/>
      <c r="E12" s="46"/>
      <c r="F12" s="46"/>
      <c r="G12" s="46"/>
      <c r="H12" s="46"/>
      <c r="I12" s="38"/>
      <c r="K12" s="41"/>
      <c r="L12" s="41"/>
      <c r="M12" s="41"/>
      <c r="N12" s="41"/>
      <c r="O12" s="41"/>
    </row>
    <row r="13" spans="1:15" ht="15" customHeight="1">
      <c r="A13" s="36" t="s">
        <v>63</v>
      </c>
      <c r="D13" s="86">
        <v>150000</v>
      </c>
      <c r="E13" s="86">
        <v>104181</v>
      </c>
      <c r="F13" s="86">
        <v>4826</v>
      </c>
      <c r="G13" s="86">
        <v>27256</v>
      </c>
      <c r="H13" s="86">
        <v>286263</v>
      </c>
      <c r="I13" s="38"/>
      <c r="K13" s="41"/>
      <c r="L13" s="41"/>
      <c r="M13" s="41"/>
      <c r="N13" s="41"/>
      <c r="O13" s="41"/>
    </row>
    <row r="14" spans="4:15" ht="6" customHeight="1">
      <c r="D14" s="86"/>
      <c r="E14" s="86"/>
      <c r="F14" s="86"/>
      <c r="G14" s="86"/>
      <c r="H14" s="86"/>
      <c r="I14" s="38"/>
      <c r="K14" s="41"/>
      <c r="L14" s="41"/>
      <c r="M14" s="41"/>
      <c r="N14" s="41"/>
      <c r="O14" s="41"/>
    </row>
    <row r="15" spans="1:15" ht="15" customHeight="1" hidden="1">
      <c r="A15" s="36" t="s">
        <v>95</v>
      </c>
      <c r="D15" s="107"/>
      <c r="E15" s="108"/>
      <c r="F15" s="108"/>
      <c r="G15" s="108"/>
      <c r="H15" s="109"/>
      <c r="I15" s="38"/>
      <c r="K15" s="41"/>
      <c r="L15" s="41"/>
      <c r="M15" s="41"/>
      <c r="N15" s="41"/>
      <c r="O15" s="41"/>
    </row>
    <row r="16" spans="1:15" ht="15" customHeight="1" hidden="1">
      <c r="A16" s="36" t="s">
        <v>94</v>
      </c>
      <c r="D16" s="110">
        <v>0</v>
      </c>
      <c r="E16" s="86">
        <v>0</v>
      </c>
      <c r="F16" s="86">
        <f>10-158</f>
        <v>-148</v>
      </c>
      <c r="G16" s="86">
        <v>0</v>
      </c>
      <c r="H16" s="111">
        <f>SUM(D16:G16)</f>
        <v>-148</v>
      </c>
      <c r="I16" s="38"/>
      <c r="K16" s="41"/>
      <c r="L16" s="41"/>
      <c r="M16" s="41"/>
      <c r="N16" s="41"/>
      <c r="O16" s="41"/>
    </row>
    <row r="17" spans="4:15" ht="5.25" customHeight="1" hidden="1">
      <c r="D17" s="110"/>
      <c r="E17" s="86"/>
      <c r="F17" s="86"/>
      <c r="G17" s="86"/>
      <c r="H17" s="111"/>
      <c r="I17" s="38"/>
      <c r="K17" s="41"/>
      <c r="L17" s="41"/>
      <c r="M17" s="41"/>
      <c r="N17" s="41"/>
      <c r="O17" s="41"/>
    </row>
    <row r="18" spans="1:15" ht="15" customHeight="1" hidden="1">
      <c r="A18" s="36" t="s">
        <v>85</v>
      </c>
      <c r="D18" s="110"/>
      <c r="E18" s="86"/>
      <c r="F18" s="86"/>
      <c r="G18" s="86"/>
      <c r="H18" s="111"/>
      <c r="I18" s="38"/>
      <c r="K18" s="41"/>
      <c r="L18" s="41"/>
      <c r="M18" s="41"/>
      <c r="N18" s="41"/>
      <c r="O18" s="41"/>
    </row>
    <row r="19" spans="1:15" ht="15" customHeight="1" hidden="1">
      <c r="A19" s="36" t="s">
        <v>87</v>
      </c>
      <c r="D19" s="112">
        <v>0</v>
      </c>
      <c r="E19" s="113">
        <v>0</v>
      </c>
      <c r="F19" s="113">
        <f>-154+158</f>
        <v>4</v>
      </c>
      <c r="G19" s="113">
        <v>0</v>
      </c>
      <c r="H19" s="114">
        <f>SUM(D19:G19)</f>
        <v>4</v>
      </c>
      <c r="I19" s="38"/>
      <c r="J19" s="119"/>
      <c r="K19" s="41"/>
      <c r="L19" s="41"/>
      <c r="M19" s="41"/>
      <c r="N19" s="41"/>
      <c r="O19" s="41"/>
    </row>
    <row r="20" spans="4:15" ht="6" customHeight="1" hidden="1">
      <c r="D20" s="86"/>
      <c r="E20" s="86"/>
      <c r="F20" s="86"/>
      <c r="G20" s="86"/>
      <c r="H20" s="86"/>
      <c r="I20" s="38"/>
      <c r="K20" s="41"/>
      <c r="L20" s="41"/>
      <c r="M20" s="41"/>
      <c r="N20" s="41"/>
      <c r="O20" s="41"/>
    </row>
    <row r="21" spans="4:15" ht="15" customHeight="1" hidden="1">
      <c r="D21" s="86"/>
      <c r="E21" s="86"/>
      <c r="F21" s="86"/>
      <c r="G21" s="86"/>
      <c r="H21" s="86"/>
      <c r="I21" s="38"/>
      <c r="J21" s="119"/>
      <c r="K21" s="41"/>
      <c r="L21" s="41"/>
      <c r="M21" s="41"/>
      <c r="N21" s="41"/>
      <c r="O21" s="41"/>
    </row>
    <row r="22" spans="1:15" ht="15" customHeight="1">
      <c r="A22" s="36" t="s">
        <v>118</v>
      </c>
      <c r="D22" s="107"/>
      <c r="E22" s="108"/>
      <c r="F22" s="108"/>
      <c r="G22" s="108"/>
      <c r="H22" s="109"/>
      <c r="I22" s="38"/>
      <c r="J22" s="119"/>
      <c r="K22" s="41"/>
      <c r="L22" s="41"/>
      <c r="M22" s="41"/>
      <c r="N22" s="41"/>
      <c r="O22" s="41"/>
    </row>
    <row r="23" spans="1:15" ht="15" customHeight="1">
      <c r="A23" s="36" t="s">
        <v>87</v>
      </c>
      <c r="D23" s="110">
        <v>0</v>
      </c>
      <c r="E23" s="86">
        <v>0</v>
      </c>
      <c r="F23" s="86">
        <v>6555</v>
      </c>
      <c r="G23" s="86">
        <v>0</v>
      </c>
      <c r="H23" s="111">
        <f>SUM(D23:G23)</f>
        <v>6555</v>
      </c>
      <c r="I23" s="38"/>
      <c r="J23" s="119"/>
      <c r="K23" s="41"/>
      <c r="L23" s="41"/>
      <c r="M23" s="41"/>
      <c r="N23" s="41"/>
      <c r="O23" s="41"/>
    </row>
    <row r="24" spans="4:15" ht="3.75" customHeight="1">
      <c r="D24" s="110"/>
      <c r="E24" s="86"/>
      <c r="F24" s="86"/>
      <c r="G24" s="86"/>
      <c r="H24" s="111"/>
      <c r="I24" s="38"/>
      <c r="J24" s="119"/>
      <c r="K24" s="41"/>
      <c r="L24" s="41"/>
      <c r="M24" s="41"/>
      <c r="N24" s="41"/>
      <c r="O24" s="41"/>
    </row>
    <row r="25" spans="1:15" ht="15" customHeight="1">
      <c r="A25" s="36" t="s">
        <v>119</v>
      </c>
      <c r="D25" s="110"/>
      <c r="E25" s="86"/>
      <c r="F25" s="86"/>
      <c r="G25" s="86"/>
      <c r="H25" s="111"/>
      <c r="I25" s="38"/>
      <c r="J25" s="119"/>
      <c r="K25" s="41"/>
      <c r="L25" s="41"/>
      <c r="M25" s="41"/>
      <c r="N25" s="41"/>
      <c r="O25" s="41"/>
    </row>
    <row r="26" spans="1:15" ht="15" customHeight="1">
      <c r="A26" s="36" t="s">
        <v>98</v>
      </c>
      <c r="D26" s="110">
        <v>0</v>
      </c>
      <c r="E26" s="86">
        <v>0</v>
      </c>
      <c r="F26" s="86">
        <f>-95</f>
        <v>-95</v>
      </c>
      <c r="G26" s="86">
        <v>0</v>
      </c>
      <c r="H26" s="111">
        <f>SUM(D26:G26)</f>
        <v>-95</v>
      </c>
      <c r="I26" s="38"/>
      <c r="J26" s="119"/>
      <c r="K26" s="41"/>
      <c r="L26" s="41"/>
      <c r="M26" s="41"/>
      <c r="N26" s="41"/>
      <c r="O26" s="41"/>
    </row>
    <row r="27" spans="4:15" ht="5.25" customHeight="1">
      <c r="D27" s="110"/>
      <c r="E27" s="86"/>
      <c r="F27" s="86"/>
      <c r="G27" s="86"/>
      <c r="H27" s="111"/>
      <c r="I27" s="38"/>
      <c r="J27" s="119"/>
      <c r="K27" s="41"/>
      <c r="L27" s="41"/>
      <c r="M27" s="41"/>
      <c r="N27" s="41"/>
      <c r="O27" s="41"/>
    </row>
    <row r="28" spans="1:15" ht="15" customHeight="1">
      <c r="A28" s="36" t="s">
        <v>120</v>
      </c>
      <c r="D28" s="110"/>
      <c r="E28" s="86"/>
      <c r="F28" s="86"/>
      <c r="G28" s="86"/>
      <c r="H28" s="111"/>
      <c r="I28" s="38"/>
      <c r="J28" s="119"/>
      <c r="K28" s="41"/>
      <c r="L28" s="41"/>
      <c r="M28" s="41"/>
      <c r="N28" s="41"/>
      <c r="O28" s="41"/>
    </row>
    <row r="29" spans="1:15" ht="15" customHeight="1">
      <c r="A29" s="36" t="s">
        <v>121</v>
      </c>
      <c r="D29" s="110">
        <v>0</v>
      </c>
      <c r="E29" s="86">
        <v>0</v>
      </c>
      <c r="F29" s="86">
        <v>-51</v>
      </c>
      <c r="G29" s="86">
        <f>-F29</f>
        <v>51</v>
      </c>
      <c r="H29" s="111">
        <f>SUM(H24:H25)</f>
        <v>0</v>
      </c>
      <c r="I29" s="38"/>
      <c r="J29" s="119"/>
      <c r="K29" s="41"/>
      <c r="L29" s="41"/>
      <c r="M29" s="41"/>
      <c r="N29" s="41"/>
      <c r="O29" s="41"/>
    </row>
    <row r="30" spans="4:15" ht="4.5" customHeight="1">
      <c r="D30" s="110"/>
      <c r="E30" s="86"/>
      <c r="F30" s="86"/>
      <c r="G30" s="86"/>
      <c r="H30" s="111"/>
      <c r="I30" s="38"/>
      <c r="J30" s="119"/>
      <c r="K30" s="41"/>
      <c r="L30" s="41"/>
      <c r="M30" s="41"/>
      <c r="N30" s="41"/>
      <c r="O30" s="41"/>
    </row>
    <row r="31" spans="1:15" ht="15.75">
      <c r="A31" s="36" t="s">
        <v>123</v>
      </c>
      <c r="D31" s="110">
        <f>SUM(D22:D24)</f>
        <v>0</v>
      </c>
      <c r="E31" s="86">
        <v>279</v>
      </c>
      <c r="F31" s="86">
        <v>0</v>
      </c>
      <c r="G31" s="86">
        <f>SUM(G22:G24)</f>
        <v>0</v>
      </c>
      <c r="H31" s="111">
        <f>SUM(D31:G31)</f>
        <v>279</v>
      </c>
      <c r="I31" s="38"/>
      <c r="K31" s="41"/>
      <c r="L31" s="41"/>
      <c r="M31" s="41"/>
      <c r="N31" s="41"/>
      <c r="O31" s="41"/>
    </row>
    <row r="32" spans="4:15" ht="4.5" customHeight="1">
      <c r="D32" s="112"/>
      <c r="E32" s="113"/>
      <c r="F32" s="113"/>
      <c r="G32" s="113"/>
      <c r="H32" s="114"/>
      <c r="I32" s="38"/>
      <c r="K32" s="41"/>
      <c r="L32" s="41"/>
      <c r="M32" s="41"/>
      <c r="N32" s="41"/>
      <c r="O32" s="41"/>
    </row>
    <row r="33" spans="4:15" ht="5.25" customHeight="1">
      <c r="D33" s="86"/>
      <c r="E33" s="86"/>
      <c r="F33" s="86"/>
      <c r="G33" s="86"/>
      <c r="H33" s="86"/>
      <c r="I33" s="38"/>
      <c r="K33" s="41"/>
      <c r="L33" s="41"/>
      <c r="M33" s="41"/>
      <c r="N33" s="41"/>
      <c r="O33" s="41"/>
    </row>
    <row r="34" spans="1:15" ht="15" customHeight="1">
      <c r="A34" s="36" t="s">
        <v>115</v>
      </c>
      <c r="D34" s="86">
        <f>SUM(D22:D31)</f>
        <v>0</v>
      </c>
      <c r="E34" s="86">
        <f>SUM(E22:E31)</f>
        <v>279</v>
      </c>
      <c r="F34" s="86">
        <f>SUM(F22:F31)</f>
        <v>6409</v>
      </c>
      <c r="G34" s="86">
        <f>SUM(G22:G31)</f>
        <v>51</v>
      </c>
      <c r="H34" s="86">
        <f>SUM(H22:H31)</f>
        <v>6739</v>
      </c>
      <c r="I34" s="38"/>
      <c r="K34" s="41"/>
      <c r="L34" s="41"/>
      <c r="M34" s="41"/>
      <c r="N34" s="41"/>
      <c r="O34" s="41"/>
    </row>
    <row r="35" spans="4:15" ht="5.25" customHeight="1">
      <c r="D35" s="86"/>
      <c r="E35" s="86"/>
      <c r="F35" s="86"/>
      <c r="G35" s="86"/>
      <c r="H35" s="86"/>
      <c r="I35" s="38"/>
      <c r="K35" s="41"/>
      <c r="L35" s="41"/>
      <c r="M35" s="41"/>
      <c r="N35" s="41"/>
      <c r="O35" s="41"/>
    </row>
    <row r="36" spans="1:15" ht="15" customHeight="1">
      <c r="A36" s="36" t="s">
        <v>110</v>
      </c>
      <c r="D36" s="86">
        <v>0</v>
      </c>
      <c r="E36" s="86">
        <v>0</v>
      </c>
      <c r="F36" s="86">
        <v>0</v>
      </c>
      <c r="G36" s="86">
        <f>'P&amp;L'!F26</f>
        <v>14359</v>
      </c>
      <c r="H36" s="86">
        <f>SUM(D36:G36)</f>
        <v>14359</v>
      </c>
      <c r="I36" s="38"/>
      <c r="J36" s="119"/>
      <c r="K36" s="41"/>
      <c r="L36" s="41"/>
      <c r="M36" s="41"/>
      <c r="N36" s="41"/>
      <c r="O36" s="41"/>
    </row>
    <row r="37" spans="4:15" ht="6" customHeight="1">
      <c r="D37" s="113"/>
      <c r="E37" s="113"/>
      <c r="F37" s="113"/>
      <c r="G37" s="113"/>
      <c r="H37" s="113"/>
      <c r="I37" s="38"/>
      <c r="K37" s="41"/>
      <c r="L37" s="41"/>
      <c r="M37" s="41"/>
      <c r="N37" s="41"/>
      <c r="O37" s="41"/>
    </row>
    <row r="38" spans="4:15" ht="3.75" customHeight="1">
      <c r="D38" s="86"/>
      <c r="E38" s="86"/>
      <c r="F38" s="86"/>
      <c r="G38" s="86"/>
      <c r="H38" s="86"/>
      <c r="I38" s="38"/>
      <c r="K38" s="41"/>
      <c r="L38" s="41"/>
      <c r="M38" s="41"/>
      <c r="N38" s="41"/>
      <c r="O38" s="41"/>
    </row>
    <row r="39" spans="1:15" ht="15" customHeight="1">
      <c r="A39" s="36" t="s">
        <v>117</v>
      </c>
      <c r="D39" s="86">
        <f>D34+D36</f>
        <v>0</v>
      </c>
      <c r="E39" s="86">
        <f>E34+E36</f>
        <v>279</v>
      </c>
      <c r="F39" s="86">
        <f>F34+F36</f>
        <v>6409</v>
      </c>
      <c r="G39" s="86">
        <f>G34+G36</f>
        <v>14410</v>
      </c>
      <c r="H39" s="86">
        <f>H34+H36</f>
        <v>21098</v>
      </c>
      <c r="I39" s="38"/>
      <c r="K39" s="41"/>
      <c r="L39" s="41"/>
      <c r="M39" s="41"/>
      <c r="N39" s="41"/>
      <c r="O39" s="41"/>
    </row>
    <row r="40" spans="4:15" ht="4.5" customHeight="1">
      <c r="D40" s="86"/>
      <c r="E40" s="86"/>
      <c r="F40" s="86"/>
      <c r="G40" s="86"/>
      <c r="H40" s="86"/>
      <c r="I40" s="38"/>
      <c r="K40" s="41"/>
      <c r="L40" s="41"/>
      <c r="M40" s="41"/>
      <c r="N40" s="41"/>
      <c r="O40" s="41"/>
    </row>
    <row r="41" spans="1:15" ht="15" customHeight="1">
      <c r="A41" s="36" t="s">
        <v>109</v>
      </c>
      <c r="D41" s="86">
        <v>0</v>
      </c>
      <c r="E41" s="86">
        <v>0</v>
      </c>
      <c r="F41" s="86">
        <v>0</v>
      </c>
      <c r="G41" s="86">
        <f>-14160</f>
        <v>-14160</v>
      </c>
      <c r="H41" s="86">
        <f>SUM(D41:G41)</f>
        <v>-14160</v>
      </c>
      <c r="I41" s="38"/>
      <c r="K41" s="41"/>
      <c r="L41" s="41"/>
      <c r="M41" s="41"/>
      <c r="N41" s="41"/>
      <c r="O41" s="41"/>
    </row>
    <row r="42" spans="4:15" ht="5.25" customHeight="1">
      <c r="D42" s="86"/>
      <c r="E42" s="86"/>
      <c r="F42" s="86"/>
      <c r="G42" s="86"/>
      <c r="H42" s="86"/>
      <c r="I42" s="38"/>
      <c r="K42" s="41"/>
      <c r="L42" s="41"/>
      <c r="M42" s="41"/>
      <c r="N42" s="41"/>
      <c r="O42" s="41"/>
    </row>
    <row r="43" spans="1:15" ht="15" customHeight="1" thickBot="1">
      <c r="A43" s="36" t="s">
        <v>108</v>
      </c>
      <c r="D43" s="131">
        <f>D13+D39+D41</f>
        <v>150000</v>
      </c>
      <c r="E43" s="131">
        <f>E13+E39+E41</f>
        <v>104460</v>
      </c>
      <c r="F43" s="131">
        <f>F13+F39+F41</f>
        <v>11235</v>
      </c>
      <c r="G43" s="131">
        <f>G13+G39+G41</f>
        <v>27506</v>
      </c>
      <c r="H43" s="131">
        <f>H13+H39+H41</f>
        <v>293201</v>
      </c>
      <c r="I43" s="38"/>
      <c r="K43" s="41"/>
      <c r="L43" s="41"/>
      <c r="M43" s="41"/>
      <c r="N43" s="41"/>
      <c r="O43" s="41"/>
    </row>
    <row r="44" spans="4:15" ht="15" customHeight="1" thickTop="1">
      <c r="D44" s="86"/>
      <c r="E44" s="86"/>
      <c r="F44" s="86"/>
      <c r="G44" s="86"/>
      <c r="H44" s="86"/>
      <c r="I44" s="38"/>
      <c r="K44" s="41"/>
      <c r="L44" s="41"/>
      <c r="M44" s="41"/>
      <c r="N44" s="41"/>
      <c r="O44" s="41"/>
    </row>
    <row r="45" spans="4:15" ht="15" customHeight="1">
      <c r="D45" s="86"/>
      <c r="E45" s="86"/>
      <c r="F45" s="86"/>
      <c r="G45" s="86"/>
      <c r="H45" s="86"/>
      <c r="I45" s="38"/>
      <c r="K45" s="41"/>
      <c r="L45" s="41"/>
      <c r="M45" s="41"/>
      <c r="N45" s="41"/>
      <c r="O45" s="41"/>
    </row>
    <row r="46" spans="1:15" ht="15" customHeight="1">
      <c r="A46" s="39" t="s">
        <v>132</v>
      </c>
      <c r="D46" s="86"/>
      <c r="E46" s="86"/>
      <c r="F46" s="86"/>
      <c r="G46" s="86"/>
      <c r="H46" s="86"/>
      <c r="I46" s="38"/>
      <c r="K46" s="41"/>
      <c r="L46" s="41"/>
      <c r="M46" s="41"/>
      <c r="N46" s="41"/>
      <c r="O46" s="41"/>
    </row>
    <row r="47" spans="1:15" ht="15" customHeight="1">
      <c r="A47" s="149" t="s">
        <v>113</v>
      </c>
      <c r="D47" s="86"/>
      <c r="E47" s="86"/>
      <c r="F47" s="86"/>
      <c r="G47" s="86"/>
      <c r="H47" s="86"/>
      <c r="I47" s="38"/>
      <c r="K47" s="41"/>
      <c r="L47" s="41"/>
      <c r="M47" s="41"/>
      <c r="N47" s="41"/>
      <c r="O47" s="41"/>
    </row>
    <row r="48" spans="4:15" ht="15" customHeight="1">
      <c r="D48" s="86"/>
      <c r="E48" s="86"/>
      <c r="F48" s="86"/>
      <c r="G48" s="86"/>
      <c r="H48" s="86"/>
      <c r="I48" s="38"/>
      <c r="K48" s="41"/>
      <c r="L48" s="41"/>
      <c r="M48" s="41"/>
      <c r="N48" s="41"/>
      <c r="O48" s="41"/>
    </row>
    <row r="49" spans="1:15" ht="15" customHeight="1">
      <c r="A49" s="36" t="s">
        <v>64</v>
      </c>
      <c r="D49" s="87">
        <v>150000</v>
      </c>
      <c r="E49" s="87">
        <v>104186</v>
      </c>
      <c r="F49" s="87">
        <v>0</v>
      </c>
      <c r="G49" s="87">
        <v>6100</v>
      </c>
      <c r="H49" s="87">
        <f>SUM(D49:G49)</f>
        <v>260286</v>
      </c>
      <c r="I49" s="38"/>
      <c r="K49" s="41"/>
      <c r="L49" s="41"/>
      <c r="M49" s="41"/>
      <c r="N49" s="41"/>
      <c r="O49" s="41"/>
    </row>
    <row r="50" spans="4:15" ht="6.75" customHeight="1">
      <c r="D50" s="87"/>
      <c r="E50" s="87"/>
      <c r="F50" s="87"/>
      <c r="G50" s="87"/>
      <c r="H50" s="87"/>
      <c r="I50" s="38"/>
      <c r="K50" s="41"/>
      <c r="L50" s="41"/>
      <c r="M50" s="41"/>
      <c r="N50" s="41"/>
      <c r="O50" s="41"/>
    </row>
    <row r="51" spans="1:15" ht="15" customHeight="1">
      <c r="A51" s="36" t="s">
        <v>102</v>
      </c>
      <c r="D51" s="121">
        <f>SUM(D44:D48)</f>
        <v>0</v>
      </c>
      <c r="E51" s="122">
        <v>-5</v>
      </c>
      <c r="F51" s="122">
        <f>SUM(F44:F48)</f>
        <v>0</v>
      </c>
      <c r="G51" s="122">
        <f>SUM(G44:G48)</f>
        <v>0</v>
      </c>
      <c r="H51" s="123">
        <f>SUM(D51:G51)</f>
        <v>-5</v>
      </c>
      <c r="I51" s="38"/>
      <c r="K51" s="41"/>
      <c r="L51" s="41"/>
      <c r="M51" s="41"/>
      <c r="N51" s="41"/>
      <c r="O51" s="41"/>
    </row>
    <row r="52" spans="4:15" ht="6.75" customHeight="1">
      <c r="D52" s="124"/>
      <c r="E52" s="87"/>
      <c r="F52" s="87"/>
      <c r="G52" s="87"/>
      <c r="H52" s="125"/>
      <c r="I52" s="38"/>
      <c r="K52" s="41"/>
      <c r="L52" s="41"/>
      <c r="M52" s="41"/>
      <c r="N52" s="41"/>
      <c r="O52" s="41"/>
    </row>
    <row r="53" spans="1:15" ht="15" customHeight="1">
      <c r="A53" s="36" t="s">
        <v>110</v>
      </c>
      <c r="D53" s="124">
        <v>0</v>
      </c>
      <c r="E53" s="87">
        <v>0</v>
      </c>
      <c r="F53" s="87">
        <v>0</v>
      </c>
      <c r="G53" s="87">
        <v>6663</v>
      </c>
      <c r="H53" s="125">
        <f>SUM(D53:G53)</f>
        <v>6663</v>
      </c>
      <c r="I53" s="38"/>
      <c r="K53" s="41"/>
      <c r="L53" s="41"/>
      <c r="M53" s="41"/>
      <c r="N53" s="41"/>
      <c r="O53" s="41"/>
    </row>
    <row r="54" spans="4:15" ht="3" customHeight="1">
      <c r="D54" s="126"/>
      <c r="E54" s="127"/>
      <c r="F54" s="127"/>
      <c r="G54" s="127"/>
      <c r="H54" s="128"/>
      <c r="I54" s="38"/>
      <c r="K54" s="41"/>
      <c r="L54" s="41"/>
      <c r="M54" s="41"/>
      <c r="N54" s="41"/>
      <c r="O54" s="41"/>
    </row>
    <row r="55" spans="1:15" ht="15" customHeight="1">
      <c r="A55" s="36" t="s">
        <v>80</v>
      </c>
      <c r="D55" s="87"/>
      <c r="E55" s="87"/>
      <c r="F55" s="87"/>
      <c r="G55" s="87"/>
      <c r="H55" s="87"/>
      <c r="I55" s="38"/>
      <c r="K55" s="41"/>
      <c r="L55" s="41"/>
      <c r="M55" s="41"/>
      <c r="N55" s="41"/>
      <c r="O55" s="41"/>
    </row>
    <row r="56" spans="1:15" ht="15" customHeight="1">
      <c r="A56" s="36" t="s">
        <v>79</v>
      </c>
      <c r="D56" s="87">
        <f>SUM(D51:D54)</f>
        <v>0</v>
      </c>
      <c r="E56" s="87">
        <f>SUM(E51:E54)</f>
        <v>-5</v>
      </c>
      <c r="F56" s="87">
        <f>SUM(F51:F54)</f>
        <v>0</v>
      </c>
      <c r="G56" s="87">
        <f>SUM(G51:G54)</f>
        <v>6663</v>
      </c>
      <c r="H56" s="87">
        <f>SUM(H51:H54)</f>
        <v>6658</v>
      </c>
      <c r="I56" s="38"/>
      <c r="K56" s="41"/>
      <c r="L56" s="41"/>
      <c r="M56" s="41"/>
      <c r="N56" s="41"/>
      <c r="O56" s="41"/>
    </row>
    <row r="57" spans="4:15" ht="6" customHeight="1">
      <c r="D57" s="87"/>
      <c r="E57" s="87"/>
      <c r="F57" s="87"/>
      <c r="G57" s="87"/>
      <c r="H57" s="87"/>
      <c r="I57" s="38"/>
      <c r="K57" s="41"/>
      <c r="L57" s="41"/>
      <c r="M57" s="41"/>
      <c r="N57" s="41"/>
      <c r="O57" s="41"/>
    </row>
    <row r="58" spans="1:15" ht="15" customHeight="1" thickBot="1">
      <c r="A58" s="36" t="s">
        <v>107</v>
      </c>
      <c r="D58" s="130">
        <f>D49+D56</f>
        <v>150000</v>
      </c>
      <c r="E58" s="130">
        <f>E49+E56</f>
        <v>104181</v>
      </c>
      <c r="F58" s="130">
        <f>F49+F56</f>
        <v>0</v>
      </c>
      <c r="G58" s="130">
        <f>G49+G56</f>
        <v>12763</v>
      </c>
      <c r="H58" s="130">
        <f>H49+H56</f>
        <v>266944</v>
      </c>
      <c r="I58" s="38"/>
      <c r="K58" s="41"/>
      <c r="L58" s="41"/>
      <c r="M58" s="41"/>
      <c r="N58" s="41"/>
      <c r="O58" s="41"/>
    </row>
    <row r="59" spans="4:15" ht="15" customHeight="1" thickTop="1">
      <c r="D59" s="87"/>
      <c r="E59" s="87"/>
      <c r="F59" s="87"/>
      <c r="G59" s="87"/>
      <c r="H59" s="87"/>
      <c r="I59" s="38"/>
      <c r="K59" s="41"/>
      <c r="L59" s="41"/>
      <c r="M59" s="41"/>
      <c r="N59" s="41"/>
      <c r="O59" s="41"/>
    </row>
    <row r="60" spans="4:15" ht="15" customHeight="1">
      <c r="D60" s="87"/>
      <c r="E60" s="87"/>
      <c r="F60" s="87"/>
      <c r="G60" s="87"/>
      <c r="H60" s="87"/>
      <c r="I60" s="38"/>
      <c r="K60" s="41"/>
      <c r="L60" s="41"/>
      <c r="M60" s="41"/>
      <c r="N60" s="41"/>
      <c r="O60" s="41"/>
    </row>
    <row r="61" spans="4:15" ht="15" customHeight="1">
      <c r="D61" s="87"/>
      <c r="E61" s="87"/>
      <c r="F61" s="87"/>
      <c r="G61" s="87"/>
      <c r="H61" s="87"/>
      <c r="I61" s="38"/>
      <c r="K61" s="41"/>
      <c r="L61" s="41"/>
      <c r="M61" s="41"/>
      <c r="N61" s="41"/>
      <c r="O61" s="41"/>
    </row>
    <row r="62" spans="4:15" ht="15" customHeight="1">
      <c r="D62" s="87"/>
      <c r="E62" s="87"/>
      <c r="F62" s="87"/>
      <c r="G62" s="87"/>
      <c r="H62" s="87"/>
      <c r="I62" s="38"/>
      <c r="K62" s="41"/>
      <c r="L62" s="41"/>
      <c r="M62" s="41"/>
      <c r="N62" s="41"/>
      <c r="O62" s="41"/>
    </row>
    <row r="63" spans="4:15" ht="15" customHeight="1">
      <c r="D63" s="87"/>
      <c r="E63" s="87"/>
      <c r="F63" s="87"/>
      <c r="G63" s="87"/>
      <c r="H63" s="87"/>
      <c r="I63" s="38"/>
      <c r="K63" s="41"/>
      <c r="L63" s="41"/>
      <c r="M63" s="41"/>
      <c r="N63" s="41"/>
      <c r="O63" s="41"/>
    </row>
    <row r="64" spans="4:15" ht="15" customHeight="1">
      <c r="D64" s="87"/>
      <c r="E64" s="87"/>
      <c r="F64" s="87"/>
      <c r="G64" s="87"/>
      <c r="H64" s="87"/>
      <c r="I64" s="38"/>
      <c r="K64" s="41"/>
      <c r="L64" s="41"/>
      <c r="M64" s="41"/>
      <c r="N64" s="41"/>
      <c r="O64" s="41"/>
    </row>
    <row r="65" spans="4:15" ht="15" customHeight="1">
      <c r="D65" s="87"/>
      <c r="E65" s="87"/>
      <c r="F65" s="87"/>
      <c r="G65" s="87"/>
      <c r="H65" s="87"/>
      <c r="I65" s="38"/>
      <c r="K65" s="41"/>
      <c r="L65" s="41"/>
      <c r="M65" s="41"/>
      <c r="N65" s="41"/>
      <c r="O65" s="41"/>
    </row>
    <row r="66" spans="4:15" ht="15" customHeight="1">
      <c r="D66" s="87"/>
      <c r="E66" s="87"/>
      <c r="F66" s="87"/>
      <c r="G66" s="87"/>
      <c r="H66" s="87"/>
      <c r="I66" s="38"/>
      <c r="K66" s="41"/>
      <c r="L66" s="41"/>
      <c r="M66" s="41"/>
      <c r="N66" s="41"/>
      <c r="O66" s="41"/>
    </row>
    <row r="67" spans="1:15" ht="15" customHeight="1">
      <c r="A67" s="139" t="str">
        <f>'P&amp;L'!$A$48</f>
        <v>(The notes set out on pages 6 to 9 form an integral part of and should be read in conjunction with this quarterly report).</v>
      </c>
      <c r="B67" s="148"/>
      <c r="C67" s="148"/>
      <c r="D67" s="148"/>
      <c r="E67" s="148"/>
      <c r="F67" s="148"/>
      <c r="G67" s="148"/>
      <c r="H67" s="148"/>
      <c r="I67" s="38"/>
      <c r="K67" s="41"/>
      <c r="L67" s="41"/>
      <c r="M67" s="41"/>
      <c r="N67" s="41"/>
      <c r="O67" s="41"/>
    </row>
    <row r="68" spans="1:15" ht="15" customHeight="1">
      <c r="A68" s="148"/>
      <c r="B68" s="148"/>
      <c r="C68" s="148"/>
      <c r="D68" s="148"/>
      <c r="E68" s="148"/>
      <c r="F68" s="148"/>
      <c r="G68" s="148"/>
      <c r="H68" s="148"/>
      <c r="I68" s="38"/>
      <c r="K68" s="41"/>
      <c r="L68" s="41"/>
      <c r="M68" s="41"/>
      <c r="N68" s="41"/>
      <c r="O68" s="41"/>
    </row>
    <row r="69" spans="4:9" ht="15" customHeight="1">
      <c r="D69" s="87"/>
      <c r="E69" s="87"/>
      <c r="F69" s="87"/>
      <c r="G69" s="87"/>
      <c r="H69" s="87"/>
      <c r="I69" s="38"/>
    </row>
    <row r="70" spans="1:9" ht="0.75" customHeight="1">
      <c r="A70" s="136"/>
      <c r="B70" s="136"/>
      <c r="C70" s="136"/>
      <c r="D70" s="136"/>
      <c r="E70" s="136"/>
      <c r="F70" s="136"/>
      <c r="G70" s="136"/>
      <c r="H70" s="136"/>
      <c r="I70" s="48"/>
    </row>
    <row r="71" spans="1:9" ht="15.75">
      <c r="A71" s="48"/>
      <c r="B71" s="48"/>
      <c r="C71" s="48"/>
      <c r="D71" s="48"/>
      <c r="E71" s="48"/>
      <c r="F71" s="48"/>
      <c r="G71" s="48"/>
      <c r="H71" s="48"/>
      <c r="I71" s="48"/>
    </row>
  </sheetData>
  <mergeCells count="4">
    <mergeCell ref="A70:H70"/>
    <mergeCell ref="D8:G8"/>
    <mergeCell ref="D7:H7"/>
    <mergeCell ref="A67:H68"/>
  </mergeCells>
  <printOptions/>
  <pageMargins left="0.6" right="0.27" top="0.5" bottom="0.5" header="0.5" footer="0.7"/>
  <pageSetup firstPageNumber="4" useFirstPageNumber="1" horizontalDpi="600" verticalDpi="600" orientation="portrait" paperSize="9" r:id="rId1"/>
  <headerFooter alignWithMargins="0">
    <oddFooter>&amp;C
&amp;"Times New Roman,Regular"&amp;12Page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0"/>
  <sheetViews>
    <sheetView zoomScaleSheetLayoutView="100" workbookViewId="0" topLeftCell="A49">
      <selection activeCell="A1" sqref="A1:IV16384"/>
    </sheetView>
  </sheetViews>
  <sheetFormatPr defaultColWidth="8.28125" defaultRowHeight="15" customHeight="1"/>
  <cols>
    <col min="1" max="1" width="9.57421875" style="36" customWidth="1"/>
    <col min="2" max="2" width="8.00390625" style="36" customWidth="1"/>
    <col min="3" max="3" width="22.421875" style="36" customWidth="1"/>
    <col min="4" max="4" width="11.140625" style="36" customWidth="1"/>
    <col min="5" max="5" width="11.00390625" style="36" customWidth="1"/>
    <col min="6" max="6" width="11.421875" style="36" customWidth="1"/>
    <col min="7" max="7" width="11.28125" style="36" customWidth="1"/>
    <col min="8" max="8" width="12.140625" style="36" customWidth="1"/>
    <col min="9" max="9" width="2.28125" style="36" customWidth="1"/>
    <col min="10" max="10" width="9.8515625" style="36" bestFit="1" customWidth="1"/>
    <col min="11" max="11" width="12.7109375" style="36" bestFit="1" customWidth="1"/>
    <col min="12" max="12" width="12.00390625" style="36" customWidth="1"/>
    <col min="13" max="16384" width="8.28125" style="36" customWidth="1"/>
  </cols>
  <sheetData>
    <row r="1" spans="1:9" ht="15" customHeight="1">
      <c r="A1" s="1" t="str">
        <f>Equity!A1</f>
        <v>OSK VENTURES INTERNATIONAL BERHAD (636117-K)</v>
      </c>
      <c r="D1" s="87"/>
      <c r="E1" s="87"/>
      <c r="F1" s="87"/>
      <c r="G1" s="87"/>
      <c r="H1" s="87"/>
      <c r="I1" s="38"/>
    </row>
    <row r="2" spans="1:9" ht="15" customHeight="1">
      <c r="A2" s="2"/>
      <c r="D2" s="87"/>
      <c r="E2" s="87"/>
      <c r="F2" s="87"/>
      <c r="G2" s="87"/>
      <c r="H2" s="87"/>
      <c r="I2" s="38"/>
    </row>
    <row r="3" spans="1:9" ht="15" customHeight="1">
      <c r="A3" s="1" t="str">
        <f>Equity!A3</f>
        <v>QUARTERLY REPORT FOR THE SECOND QUARTER ENDED 30 JUNE 2006</v>
      </c>
      <c r="D3" s="87"/>
      <c r="E3" s="87"/>
      <c r="F3" s="87"/>
      <c r="G3" s="87"/>
      <c r="H3" s="87"/>
      <c r="I3" s="38"/>
    </row>
    <row r="4" spans="1:9" ht="15" customHeight="1">
      <c r="A4" s="1" t="s">
        <v>83</v>
      </c>
      <c r="D4" s="87"/>
      <c r="E4" s="87"/>
      <c r="F4" s="87"/>
      <c r="G4" s="87"/>
      <c r="H4" s="87"/>
      <c r="I4" s="38"/>
    </row>
    <row r="5" spans="1:9" ht="15" customHeight="1">
      <c r="A5" s="44"/>
      <c r="B5" s="39"/>
      <c r="C5" s="39"/>
      <c r="D5" s="87"/>
      <c r="E5" s="87"/>
      <c r="F5" s="87"/>
      <c r="G5" s="87"/>
      <c r="H5" s="87"/>
      <c r="I5" s="38"/>
    </row>
    <row r="6" spans="1:9" ht="15" customHeight="1">
      <c r="A6" s="39"/>
      <c r="B6" s="39"/>
      <c r="C6" s="39"/>
      <c r="D6" s="87"/>
      <c r="E6" s="87"/>
      <c r="F6" s="87"/>
      <c r="G6" s="87"/>
      <c r="H6" s="87"/>
      <c r="I6" s="38"/>
    </row>
    <row r="7" spans="1:9" ht="15" customHeight="1">
      <c r="A7" s="39"/>
      <c r="B7" s="39"/>
      <c r="C7" s="39"/>
      <c r="D7" s="138" t="s">
        <v>93</v>
      </c>
      <c r="E7" s="138"/>
      <c r="F7" s="138"/>
      <c r="G7" s="138"/>
      <c r="H7" s="138"/>
      <c r="I7" s="38"/>
    </row>
    <row r="8" spans="1:9" ht="0.75" customHeight="1">
      <c r="A8" s="39"/>
      <c r="B8" s="39"/>
      <c r="C8" s="39"/>
      <c r="D8" s="137"/>
      <c r="E8" s="137"/>
      <c r="F8" s="137"/>
      <c r="G8" s="137"/>
      <c r="H8" s="35"/>
      <c r="I8" s="38"/>
    </row>
    <row r="9" spans="1:9" ht="15" customHeight="1">
      <c r="A9" s="39" t="s">
        <v>130</v>
      </c>
      <c r="B9" s="39"/>
      <c r="C9" s="39"/>
      <c r="D9" s="37" t="s">
        <v>7</v>
      </c>
      <c r="E9" s="37" t="s">
        <v>7</v>
      </c>
      <c r="F9" s="43" t="s">
        <v>96</v>
      </c>
      <c r="G9" s="43" t="s">
        <v>8</v>
      </c>
      <c r="H9" s="37" t="s">
        <v>2</v>
      </c>
      <c r="I9" s="38"/>
    </row>
    <row r="10" spans="1:9" ht="15" customHeight="1">
      <c r="A10" s="39" t="s">
        <v>67</v>
      </c>
      <c r="B10" s="39"/>
      <c r="C10" s="39"/>
      <c r="D10" s="45" t="s">
        <v>16</v>
      </c>
      <c r="E10" s="45" t="s">
        <v>17</v>
      </c>
      <c r="F10" s="45" t="s">
        <v>49</v>
      </c>
      <c r="G10" s="45" t="s">
        <v>18</v>
      </c>
      <c r="H10" s="45" t="s">
        <v>62</v>
      </c>
      <c r="I10" s="38"/>
    </row>
    <row r="11" spans="1:9" ht="15" customHeight="1">
      <c r="A11" s="39"/>
      <c r="B11" s="39"/>
      <c r="C11" s="39"/>
      <c r="D11" s="46" t="s">
        <v>1</v>
      </c>
      <c r="E11" s="46" t="s">
        <v>1</v>
      </c>
      <c r="F11" s="46" t="s">
        <v>1</v>
      </c>
      <c r="G11" s="46" t="s">
        <v>1</v>
      </c>
      <c r="H11" s="46" t="s">
        <v>1</v>
      </c>
      <c r="I11" s="38"/>
    </row>
    <row r="12" spans="1:9" ht="15" customHeight="1">
      <c r="A12" s="39"/>
      <c r="B12" s="39"/>
      <c r="C12" s="39"/>
      <c r="D12" s="87"/>
      <c r="E12" s="87"/>
      <c r="F12" s="87"/>
      <c r="G12" s="87"/>
      <c r="H12" s="87"/>
      <c r="I12" s="38"/>
    </row>
    <row r="13" spans="1:8" ht="15" customHeight="1">
      <c r="A13" s="36" t="s">
        <v>64</v>
      </c>
      <c r="D13" s="56">
        <v>150000</v>
      </c>
      <c r="E13" s="56">
        <v>104186</v>
      </c>
      <c r="F13" s="56">
        <v>0</v>
      </c>
      <c r="G13" s="56">
        <v>6100</v>
      </c>
      <c r="H13" s="56">
        <f>SUM(D13:G13)</f>
        <v>260286</v>
      </c>
    </row>
    <row r="14" spans="1:8" ht="15" customHeight="1">
      <c r="A14" s="36" t="s">
        <v>51</v>
      </c>
      <c r="D14" s="56"/>
      <c r="E14" s="56"/>
      <c r="F14" s="56"/>
      <c r="G14" s="56"/>
      <c r="H14" s="56"/>
    </row>
    <row r="15" spans="1:8" ht="15" customHeight="1">
      <c r="A15" s="36" t="s">
        <v>128</v>
      </c>
      <c r="D15" s="58">
        <v>0</v>
      </c>
      <c r="E15" s="58">
        <v>0</v>
      </c>
      <c r="F15" s="58">
        <v>1371</v>
      </c>
      <c r="G15" s="58">
        <v>859</v>
      </c>
      <c r="H15" s="58">
        <f>SUM(D15:G15)</f>
        <v>2230</v>
      </c>
    </row>
    <row r="16" spans="4:8" ht="5.25" customHeight="1">
      <c r="D16" s="59"/>
      <c r="E16" s="59"/>
      <c r="F16" s="59"/>
      <c r="G16" s="59"/>
      <c r="H16" s="59"/>
    </row>
    <row r="17" spans="1:8" ht="18" customHeight="1">
      <c r="A17" s="36" t="s">
        <v>53</v>
      </c>
      <c r="D17" s="56">
        <f>+D15+D13</f>
        <v>150000</v>
      </c>
      <c r="E17" s="56">
        <f>+E15+E13</f>
        <v>104186</v>
      </c>
      <c r="F17" s="56">
        <f>+F15+F13</f>
        <v>1371</v>
      </c>
      <c r="G17" s="56">
        <f>+G15+G13</f>
        <v>6959</v>
      </c>
      <c r="H17" s="56">
        <f>+H15+H13</f>
        <v>262516</v>
      </c>
    </row>
    <row r="18" spans="4:8" ht="4.5" customHeight="1">
      <c r="D18" s="63"/>
      <c r="E18" s="63"/>
      <c r="F18" s="56"/>
      <c r="G18" s="56"/>
      <c r="H18" s="56"/>
    </row>
    <row r="19" spans="1:8" ht="15" customHeight="1">
      <c r="A19" s="36" t="s">
        <v>77</v>
      </c>
      <c r="D19" s="101">
        <v>0</v>
      </c>
      <c r="E19" s="69">
        <v>-5</v>
      </c>
      <c r="F19" s="69">
        <v>0</v>
      </c>
      <c r="G19" s="69">
        <v>0</v>
      </c>
      <c r="H19" s="102">
        <f>SUM(D19:G19)</f>
        <v>-5</v>
      </c>
    </row>
    <row r="20" spans="4:8" ht="4.5" customHeight="1">
      <c r="D20" s="103"/>
      <c r="E20" s="58"/>
      <c r="F20" s="58"/>
      <c r="G20" s="58"/>
      <c r="H20" s="104"/>
    </row>
    <row r="21" spans="1:8" ht="15" customHeight="1">
      <c r="A21" s="36" t="s">
        <v>119</v>
      </c>
      <c r="D21" s="103"/>
      <c r="E21" s="58"/>
      <c r="F21" s="58"/>
      <c r="G21" s="58"/>
      <c r="H21" s="104"/>
    </row>
    <row r="22" spans="1:8" ht="15" customHeight="1">
      <c r="A22" s="36" t="s">
        <v>98</v>
      </c>
      <c r="D22" s="103">
        <v>0</v>
      </c>
      <c r="E22" s="58">
        <v>0</v>
      </c>
      <c r="F22" s="58">
        <v>85</v>
      </c>
      <c r="G22" s="58">
        <v>0</v>
      </c>
      <c r="H22" s="104">
        <f>SUM(D22:G22)</f>
        <v>85</v>
      </c>
    </row>
    <row r="23" spans="4:8" ht="4.5" customHeight="1">
      <c r="D23" s="103"/>
      <c r="E23" s="58"/>
      <c r="F23" s="58"/>
      <c r="G23" s="58"/>
      <c r="H23" s="104"/>
    </row>
    <row r="24" spans="1:8" ht="15" customHeight="1">
      <c r="A24" s="36" t="s">
        <v>122</v>
      </c>
      <c r="D24" s="103"/>
      <c r="E24" s="58"/>
      <c r="F24" s="58"/>
      <c r="G24" s="58"/>
      <c r="H24" s="104"/>
    </row>
    <row r="25" spans="1:8" ht="15" customHeight="1">
      <c r="A25" s="36" t="s">
        <v>87</v>
      </c>
      <c r="D25" s="105">
        <v>0</v>
      </c>
      <c r="E25" s="59">
        <v>0</v>
      </c>
      <c r="F25" s="59">
        <v>3370</v>
      </c>
      <c r="G25" s="59">
        <v>0</v>
      </c>
      <c r="H25" s="106">
        <f>SUM(D25:G25)</f>
        <v>3370</v>
      </c>
    </row>
    <row r="26" spans="4:8" ht="4.5" customHeight="1">
      <c r="D26" s="58"/>
      <c r="E26" s="58"/>
      <c r="F26" s="58"/>
      <c r="G26" s="58"/>
      <c r="H26" s="58"/>
    </row>
    <row r="27" spans="1:8" ht="15" customHeight="1">
      <c r="A27" s="36" t="s">
        <v>116</v>
      </c>
      <c r="D27" s="56"/>
      <c r="E27" s="56"/>
      <c r="F27" s="56"/>
      <c r="G27" s="56"/>
      <c r="H27" s="56"/>
    </row>
    <row r="28" spans="1:8" ht="15" customHeight="1">
      <c r="A28" s="36" t="s">
        <v>86</v>
      </c>
      <c r="D28" s="56">
        <f>SUM(D19:D25)</f>
        <v>0</v>
      </c>
      <c r="E28" s="56">
        <f>SUM(E19:E25)</f>
        <v>-5</v>
      </c>
      <c r="F28" s="56">
        <f>SUM(F19:F25)</f>
        <v>3455</v>
      </c>
      <c r="G28" s="56">
        <f>SUM(G19:G25)</f>
        <v>0</v>
      </c>
      <c r="H28" s="56">
        <f>SUM(H19:H25)</f>
        <v>3450</v>
      </c>
    </row>
    <row r="29" spans="4:8" ht="4.5" customHeight="1">
      <c r="D29" s="56"/>
      <c r="E29" s="56"/>
      <c r="F29" s="56"/>
      <c r="G29" s="56"/>
      <c r="H29" s="56"/>
    </row>
    <row r="30" spans="1:12" ht="15" customHeight="1">
      <c r="A30" s="2" t="s">
        <v>112</v>
      </c>
      <c r="B30" s="2"/>
      <c r="C30" s="2"/>
      <c r="D30" s="58">
        <v>0</v>
      </c>
      <c r="E30" s="58">
        <v>0</v>
      </c>
      <c r="F30" s="58">
        <v>0</v>
      </c>
      <c r="G30" s="58">
        <v>20297</v>
      </c>
      <c r="H30" s="58">
        <f>SUM(D30:G30)</f>
        <v>20297</v>
      </c>
      <c r="J30" s="40"/>
      <c r="K30" s="40"/>
      <c r="L30" s="40"/>
    </row>
    <row r="31" spans="1:12" ht="5.25" customHeight="1">
      <c r="A31" s="2"/>
      <c r="B31" s="2"/>
      <c r="C31" s="2"/>
      <c r="D31" s="59"/>
      <c r="E31" s="59"/>
      <c r="F31" s="59"/>
      <c r="G31" s="59"/>
      <c r="H31" s="59"/>
      <c r="J31" s="40"/>
      <c r="K31" s="40"/>
      <c r="L31" s="40"/>
    </row>
    <row r="32" spans="4:8" ht="5.25" customHeight="1">
      <c r="D32" s="64"/>
      <c r="E32" s="64"/>
      <c r="F32" s="64"/>
      <c r="G32" s="64"/>
      <c r="H32" s="64"/>
    </row>
    <row r="33" spans="1:8" ht="15.75" customHeight="1">
      <c r="A33" s="36" t="s">
        <v>80</v>
      </c>
      <c r="D33" s="88"/>
      <c r="E33" s="88"/>
      <c r="F33" s="88"/>
      <c r="G33" s="88"/>
      <c r="H33" s="88"/>
    </row>
    <row r="34" spans="1:8" ht="15.75" customHeight="1">
      <c r="A34" s="36" t="s">
        <v>78</v>
      </c>
      <c r="D34" s="88">
        <f>SUM(D27:D30)</f>
        <v>0</v>
      </c>
      <c r="E34" s="88">
        <f>SUM(E27:E30)</f>
        <v>-5</v>
      </c>
      <c r="F34" s="88">
        <f>SUM(F27:F30)</f>
        <v>3455</v>
      </c>
      <c r="G34" s="88">
        <f>SUM(G27:G30)</f>
        <v>20297</v>
      </c>
      <c r="H34" s="88">
        <f>SUM(H27:H30)</f>
        <v>23747</v>
      </c>
    </row>
    <row r="35" spans="4:8" ht="5.25" customHeight="1">
      <c r="D35" s="88"/>
      <c r="E35" s="88"/>
      <c r="F35" s="88"/>
      <c r="G35" s="88"/>
      <c r="H35" s="88"/>
    </row>
    <row r="36" spans="1:9" ht="15" customHeight="1" thickBot="1">
      <c r="A36" s="2" t="s">
        <v>65</v>
      </c>
      <c r="D36" s="95">
        <f>D17+D34</f>
        <v>150000</v>
      </c>
      <c r="E36" s="95">
        <f>E17+E34</f>
        <v>104181</v>
      </c>
      <c r="F36" s="95">
        <f>F17+F34</f>
        <v>4826</v>
      </c>
      <c r="G36" s="95">
        <f>G17+G34</f>
        <v>27256</v>
      </c>
      <c r="H36" s="95">
        <f>H17+H34</f>
        <v>286263</v>
      </c>
      <c r="I36" s="41"/>
    </row>
    <row r="37" spans="1:3" ht="15" customHeight="1" thickTop="1">
      <c r="A37" s="44"/>
      <c r="B37" s="44"/>
      <c r="C37" s="44"/>
    </row>
    <row r="38" spans="1:3" ht="15" customHeight="1">
      <c r="A38" s="44"/>
      <c r="B38" s="44"/>
      <c r="C38" s="44"/>
    </row>
    <row r="39" spans="1:3" ht="15" customHeight="1">
      <c r="A39" s="44"/>
      <c r="B39" s="44"/>
      <c r="C39" s="44"/>
    </row>
    <row r="40" spans="1:3" ht="15" customHeight="1">
      <c r="A40" s="44"/>
      <c r="B40" s="44"/>
      <c r="C40" s="44"/>
    </row>
    <row r="41" spans="1:3" ht="15" customHeight="1">
      <c r="A41" s="44"/>
      <c r="B41" s="44"/>
      <c r="C41" s="44"/>
    </row>
    <row r="42" spans="1:3" ht="15" customHeight="1">
      <c r="A42" s="132"/>
      <c r="B42" s="44"/>
      <c r="C42" s="44"/>
    </row>
    <row r="43" spans="1:8" ht="15" customHeight="1">
      <c r="A43" s="134"/>
      <c r="B43" s="146"/>
      <c r="C43" s="146"/>
      <c r="D43" s="146"/>
      <c r="E43" s="146"/>
      <c r="F43" s="146"/>
      <c r="G43" s="146"/>
      <c r="H43" s="146"/>
    </row>
    <row r="44" spans="1:8" ht="15" customHeight="1">
      <c r="A44" s="146"/>
      <c r="B44" s="146"/>
      <c r="C44" s="146"/>
      <c r="D44" s="146"/>
      <c r="E44" s="146"/>
      <c r="F44" s="146"/>
      <c r="G44" s="146"/>
      <c r="H44" s="146"/>
    </row>
    <row r="45" spans="1:8" ht="15" customHeight="1">
      <c r="A45" s="146"/>
      <c r="B45" s="146"/>
      <c r="C45" s="146"/>
      <c r="D45" s="146"/>
      <c r="E45" s="146"/>
      <c r="F45" s="146"/>
      <c r="G45" s="146"/>
      <c r="H45" s="146"/>
    </row>
    <row r="46" spans="1:8" ht="15" customHeight="1">
      <c r="A46" s="146"/>
      <c r="B46" s="146"/>
      <c r="C46" s="146"/>
      <c r="D46" s="146"/>
      <c r="E46" s="146"/>
      <c r="F46" s="146"/>
      <c r="G46" s="146"/>
      <c r="H46" s="146"/>
    </row>
    <row r="47" spans="1:8" ht="15" customHeight="1">
      <c r="A47" s="146"/>
      <c r="B47" s="146"/>
      <c r="C47" s="146"/>
      <c r="D47" s="146"/>
      <c r="E47" s="146"/>
      <c r="F47" s="146"/>
      <c r="G47" s="146"/>
      <c r="H47" s="146"/>
    </row>
    <row r="48" spans="1:8" ht="15" customHeight="1">
      <c r="A48" s="146"/>
      <c r="B48" s="146"/>
      <c r="C48" s="146"/>
      <c r="D48" s="146"/>
      <c r="E48" s="146"/>
      <c r="F48" s="146"/>
      <c r="G48" s="146"/>
      <c r="H48" s="146"/>
    </row>
    <row r="49" spans="1:8" ht="15" customHeight="1">
      <c r="A49" s="146"/>
      <c r="B49" s="146"/>
      <c r="C49" s="146"/>
      <c r="D49" s="146"/>
      <c r="E49" s="146"/>
      <c r="F49" s="146"/>
      <c r="G49" s="146"/>
      <c r="H49" s="146"/>
    </row>
    <row r="50" spans="1:8" ht="15" customHeight="1">
      <c r="A50" s="146"/>
      <c r="B50" s="146"/>
      <c r="C50" s="146"/>
      <c r="D50" s="146"/>
      <c r="E50" s="146"/>
      <c r="F50" s="146"/>
      <c r="G50" s="146"/>
      <c r="H50" s="146"/>
    </row>
    <row r="51" spans="1:3" ht="15" customHeight="1">
      <c r="A51" s="44"/>
      <c r="B51" s="44"/>
      <c r="C51" s="44"/>
    </row>
    <row r="52" spans="1:8" ht="15" customHeight="1">
      <c r="A52" s="133"/>
      <c r="B52" s="147"/>
      <c r="C52" s="147"/>
      <c r="D52" s="147"/>
      <c r="E52" s="147"/>
      <c r="F52" s="147"/>
      <c r="G52" s="147"/>
      <c r="H52" s="147"/>
    </row>
    <row r="53" spans="1:8" ht="15" customHeight="1">
      <c r="A53" s="147"/>
      <c r="B53" s="147"/>
      <c r="C53" s="147"/>
      <c r="D53" s="147"/>
      <c r="E53" s="147"/>
      <c r="F53" s="147"/>
      <c r="G53" s="147"/>
      <c r="H53" s="147"/>
    </row>
    <row r="54" spans="1:3" ht="15" customHeight="1">
      <c r="A54" s="44"/>
      <c r="B54" s="44"/>
      <c r="C54" s="44"/>
    </row>
    <row r="55" spans="1:3" ht="15" customHeight="1">
      <c r="A55" s="44"/>
      <c r="B55" s="44"/>
      <c r="C55" s="44"/>
    </row>
    <row r="56" spans="1:3" ht="15" customHeight="1">
      <c r="A56" s="44"/>
      <c r="B56" s="44"/>
      <c r="C56" s="44"/>
    </row>
    <row r="57" spans="1:8" ht="14.25" customHeight="1">
      <c r="A57" s="139" t="str">
        <f>'P&amp;L'!$A$48</f>
        <v>(The notes set out on pages 6 to 9 form an integral part of and should be read in conjunction with this quarterly report).</v>
      </c>
      <c r="B57" s="148"/>
      <c r="C57" s="148"/>
      <c r="D57" s="148"/>
      <c r="E57" s="148"/>
      <c r="F57" s="148"/>
      <c r="G57" s="148"/>
      <c r="H57" s="148"/>
    </row>
    <row r="58" spans="1:8" ht="15" customHeight="1">
      <c r="A58" s="148"/>
      <c r="B58" s="148"/>
      <c r="C58" s="148"/>
      <c r="D58" s="148"/>
      <c r="E58" s="148"/>
      <c r="F58" s="148"/>
      <c r="G58" s="148"/>
      <c r="H58" s="148"/>
    </row>
    <row r="59" spans="1:9" ht="0.75" customHeight="1">
      <c r="A59" s="66"/>
      <c r="B59" s="66"/>
      <c r="C59" s="66"/>
      <c r="D59" s="66"/>
      <c r="E59" s="66"/>
      <c r="F59" s="66"/>
      <c r="G59" s="66"/>
      <c r="H59" s="66"/>
      <c r="I59" s="48"/>
    </row>
    <row r="60" spans="1:9" ht="15.75">
      <c r="A60" s="48"/>
      <c r="B60" s="48"/>
      <c r="C60" s="48"/>
      <c r="D60" s="48"/>
      <c r="E60" s="48"/>
      <c r="F60" s="48"/>
      <c r="G60" s="48"/>
      <c r="H60" s="48"/>
      <c r="I60" s="48"/>
    </row>
  </sheetData>
  <mergeCells count="3">
    <mergeCell ref="D7:H7"/>
    <mergeCell ref="D8:G8"/>
    <mergeCell ref="A57:H58"/>
  </mergeCells>
  <printOptions/>
  <pageMargins left="0.6" right="0.27" top="0.5" bottom="0.5" header="0.5" footer="0.7"/>
  <pageSetup horizontalDpi="600" verticalDpi="600" orientation="portrait" paperSize="9" scale="99" r:id="rId1"/>
  <headerFooter alignWithMargins="0">
    <oddFooter>&amp;C&amp;"Times New Roman,Regular"&amp;12Page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63"/>
  <sheetViews>
    <sheetView tabSelected="1" view="pageBreakPreview" zoomScaleSheetLayoutView="100" workbookViewId="0" topLeftCell="A1">
      <selection activeCell="L55" sqref="L55"/>
    </sheetView>
  </sheetViews>
  <sheetFormatPr defaultColWidth="9.140625" defaultRowHeight="15" customHeight="1"/>
  <cols>
    <col min="1" max="1" width="2.28125" style="10" customWidth="1"/>
    <col min="2" max="2" width="4.00390625" style="10" customWidth="1"/>
    <col min="3" max="3" width="36.28125" style="10" customWidth="1"/>
    <col min="4" max="4" width="4.8515625" style="10" customWidth="1"/>
    <col min="5" max="5" width="4.00390625" style="15" customWidth="1"/>
    <col min="6" max="6" width="4.7109375" style="15" customWidth="1"/>
    <col min="7" max="7" width="13.28125" style="13" customWidth="1"/>
    <col min="8" max="8" width="12.57421875" style="13" customWidth="1"/>
    <col min="9" max="9" width="12.421875" style="13" customWidth="1"/>
    <col min="10" max="10" width="11.00390625" style="10" customWidth="1"/>
    <col min="11" max="11" width="5.8515625" style="11" customWidth="1"/>
    <col min="12" max="12" width="12.00390625" style="11" customWidth="1"/>
    <col min="13" max="13" width="6.00390625" style="10" customWidth="1"/>
    <col min="14" max="14" width="5.57421875" style="10" customWidth="1"/>
    <col min="15" max="15" width="12.140625" style="10" customWidth="1"/>
    <col min="16" max="16" width="11.8515625" style="10" customWidth="1"/>
    <col min="17" max="16384" width="8.8515625" style="10" customWidth="1"/>
  </cols>
  <sheetData>
    <row r="1" spans="1:12" s="2" customFormat="1" ht="15" customHeight="1">
      <c r="A1" s="1" t="str">
        <f>'P&amp;L'!A3</f>
        <v>OSK VENTURES INTERNATIONAL BERHAD (636117-K)</v>
      </c>
      <c r="G1" s="3"/>
      <c r="H1" s="3"/>
      <c r="I1" s="3"/>
      <c r="K1" s="5"/>
      <c r="L1" s="5"/>
    </row>
    <row r="2" spans="7:12" s="2" customFormat="1" ht="11.25" customHeight="1">
      <c r="G2" s="4"/>
      <c r="H2" s="4"/>
      <c r="I2" s="4"/>
      <c r="K2" s="5"/>
      <c r="L2" s="5"/>
    </row>
    <row r="3" spans="1:12" s="2" customFormat="1" ht="15.75" customHeight="1">
      <c r="A3" s="1" t="str">
        <f>'P&amp;L'!A5</f>
        <v>QUARTERLY REPORT FOR THE SECOND QUARTER ENDED 30 JUNE 2006</v>
      </c>
      <c r="G3" s="4"/>
      <c r="H3" s="4"/>
      <c r="I3" s="4"/>
      <c r="K3" s="5"/>
      <c r="L3" s="5"/>
    </row>
    <row r="4" spans="1:12" s="2" customFormat="1" ht="15" customHeight="1">
      <c r="A4" s="1" t="s">
        <v>76</v>
      </c>
      <c r="G4" s="3"/>
      <c r="H4" s="3"/>
      <c r="I4" s="3"/>
      <c r="K4" s="5"/>
      <c r="L4" s="5"/>
    </row>
    <row r="5" spans="1:12" s="2" customFormat="1" ht="15" customHeight="1">
      <c r="A5" s="1"/>
      <c r="G5" s="3"/>
      <c r="H5" s="3"/>
      <c r="I5" s="3"/>
      <c r="K5" s="5"/>
      <c r="L5" s="5"/>
    </row>
    <row r="6" spans="1:12" s="2" customFormat="1" ht="15" customHeight="1">
      <c r="A6" s="1"/>
      <c r="G6" s="3"/>
      <c r="H6" s="61"/>
      <c r="I6" s="61" t="s">
        <v>46</v>
      </c>
      <c r="K6" s="5"/>
      <c r="L6" s="5"/>
    </row>
    <row r="7" spans="1:9" ht="15" customHeight="1">
      <c r="A7" s="2"/>
      <c r="B7" s="9"/>
      <c r="C7" s="9"/>
      <c r="D7" s="9"/>
      <c r="E7" s="9"/>
      <c r="F7" s="9"/>
      <c r="G7" s="89" t="s">
        <v>14</v>
      </c>
      <c r="H7" s="52" t="s">
        <v>15</v>
      </c>
      <c r="I7" s="52" t="s">
        <v>15</v>
      </c>
    </row>
    <row r="8" spans="2:9" ht="15" customHeight="1">
      <c r="B8" s="9"/>
      <c r="C8" s="9"/>
      <c r="D8" s="9"/>
      <c r="E8" s="9"/>
      <c r="F8" s="9"/>
      <c r="G8" s="26" t="s">
        <v>29</v>
      </c>
      <c r="H8" s="7" t="s">
        <v>29</v>
      </c>
      <c r="I8" s="7" t="s">
        <v>66</v>
      </c>
    </row>
    <row r="9" spans="2:9" ht="15" customHeight="1">
      <c r="B9" s="9"/>
      <c r="C9" s="9"/>
      <c r="D9" s="9"/>
      <c r="E9" s="9"/>
      <c r="F9" s="9"/>
      <c r="G9" s="27" t="s">
        <v>9</v>
      </c>
      <c r="H9" s="53" t="s">
        <v>9</v>
      </c>
      <c r="I9" s="53" t="s">
        <v>9</v>
      </c>
    </row>
    <row r="10" spans="2:9" ht="15" customHeight="1">
      <c r="B10" s="9"/>
      <c r="C10" s="9"/>
      <c r="D10" s="9"/>
      <c r="E10" s="9"/>
      <c r="F10" s="9"/>
      <c r="G10" s="140" t="s">
        <v>103</v>
      </c>
      <c r="H10" s="141" t="s">
        <v>104</v>
      </c>
      <c r="I10" s="141" t="s">
        <v>47</v>
      </c>
    </row>
    <row r="11" spans="7:12" s="2" customFormat="1" ht="15.75">
      <c r="G11" s="28" t="s">
        <v>1</v>
      </c>
      <c r="H11" s="54" t="s">
        <v>1</v>
      </c>
      <c r="I11" s="54" t="s">
        <v>1</v>
      </c>
      <c r="K11" s="5"/>
      <c r="L11" s="5"/>
    </row>
    <row r="12" spans="1:9" ht="15" customHeight="1">
      <c r="A12" s="12"/>
      <c r="B12" s="9"/>
      <c r="C12" s="9"/>
      <c r="D12" s="9"/>
      <c r="E12" s="9"/>
      <c r="F12" s="9"/>
      <c r="G12" s="25"/>
      <c r="H12" s="6"/>
      <c r="I12" s="61"/>
    </row>
    <row r="13" spans="1:9" ht="15" customHeight="1">
      <c r="A13" s="129" t="s">
        <v>41</v>
      </c>
      <c r="B13" s="9"/>
      <c r="C13" s="9"/>
      <c r="D13" s="9"/>
      <c r="E13" s="9"/>
      <c r="F13" s="9"/>
      <c r="G13" s="65"/>
      <c r="H13" s="10"/>
      <c r="I13" s="10"/>
    </row>
    <row r="14" spans="1:9" ht="15" customHeight="1">
      <c r="A14" s="14" t="s">
        <v>30</v>
      </c>
      <c r="B14" s="14"/>
      <c r="G14" s="34">
        <f>'P&amp;L'!F22</f>
        <v>17525</v>
      </c>
      <c r="H14" s="91">
        <v>8053</v>
      </c>
      <c r="I14" s="56">
        <v>23330</v>
      </c>
    </row>
    <row r="15" spans="1:16" ht="15" customHeight="1">
      <c r="A15" s="10" t="s">
        <v>36</v>
      </c>
      <c r="G15" s="34">
        <f>-18755</f>
        <v>-18755</v>
      </c>
      <c r="H15" s="91">
        <f>-8825</f>
        <v>-8825</v>
      </c>
      <c r="I15" s="56">
        <f>I17-I14</f>
        <v>-22899</v>
      </c>
      <c r="N15" s="11"/>
      <c r="O15" s="11"/>
      <c r="P15" s="65"/>
    </row>
    <row r="16" spans="7:16" ht="6" customHeight="1">
      <c r="G16" s="142"/>
      <c r="H16" s="92"/>
      <c r="I16" s="58"/>
      <c r="N16" s="11"/>
      <c r="O16" s="11"/>
      <c r="P16" s="65"/>
    </row>
    <row r="17" spans="1:16" ht="15" customHeight="1">
      <c r="A17" s="14" t="s">
        <v>69</v>
      </c>
      <c r="G17" s="34">
        <f>G14+G15</f>
        <v>-1230</v>
      </c>
      <c r="H17" s="91">
        <f>SUM(H14:H16)</f>
        <v>-772</v>
      </c>
      <c r="I17" s="69">
        <v>431</v>
      </c>
      <c r="N17" s="11"/>
      <c r="O17" s="11"/>
      <c r="P17" s="65"/>
    </row>
    <row r="18" spans="1:16" ht="15" customHeight="1">
      <c r="A18" s="10" t="s">
        <v>10</v>
      </c>
      <c r="G18" s="34"/>
      <c r="H18" s="91"/>
      <c r="I18" s="56"/>
      <c r="N18" s="11"/>
      <c r="O18" s="11"/>
      <c r="P18" s="65"/>
    </row>
    <row r="19" spans="2:16" ht="15" customHeight="1">
      <c r="B19" s="10" t="s">
        <v>34</v>
      </c>
      <c r="G19" s="34">
        <f>-182</f>
        <v>-182</v>
      </c>
      <c r="H19" s="90">
        <f>51</f>
        <v>51</v>
      </c>
      <c r="I19" s="58">
        <v>122</v>
      </c>
      <c r="L19" s="34"/>
      <c r="N19" s="65"/>
      <c r="O19" s="11"/>
      <c r="P19" s="11"/>
    </row>
    <row r="20" spans="2:16" ht="15" customHeight="1">
      <c r="B20" s="10" t="s">
        <v>35</v>
      </c>
      <c r="G20" s="142">
        <f>1418+279</f>
        <v>1697</v>
      </c>
      <c r="H20" s="92">
        <f>-32</f>
        <v>-32</v>
      </c>
      <c r="I20" s="58">
        <v>-458</v>
      </c>
      <c r="L20" s="34"/>
      <c r="O20" s="13"/>
      <c r="P20" s="13"/>
    </row>
    <row r="21" spans="1:16" ht="15" customHeight="1">
      <c r="A21" s="10" t="s">
        <v>129</v>
      </c>
      <c r="G21" s="34">
        <f>SUM(G17:G20)</f>
        <v>285</v>
      </c>
      <c r="H21" s="91">
        <f>SUM(H17:H20)</f>
        <v>-753</v>
      </c>
      <c r="I21" s="69">
        <f>SUM(I17:I20)</f>
        <v>95</v>
      </c>
      <c r="O21" s="13"/>
      <c r="P21" s="13"/>
    </row>
    <row r="22" spans="2:16" ht="15" customHeight="1">
      <c r="B22" s="10" t="s">
        <v>68</v>
      </c>
      <c r="G22" s="34">
        <v>8906</v>
      </c>
      <c r="H22" s="91">
        <v>14444</v>
      </c>
      <c r="I22" s="56">
        <v>16956</v>
      </c>
      <c r="O22" s="13"/>
      <c r="P22" s="13"/>
    </row>
    <row r="23" spans="2:16" ht="15" customHeight="1">
      <c r="B23" s="10" t="s">
        <v>37</v>
      </c>
      <c r="G23" s="34">
        <f>-2301</f>
        <v>-2301</v>
      </c>
      <c r="H23" s="91">
        <f>-10327</f>
        <v>-10327</v>
      </c>
      <c r="I23" s="56">
        <v>-9826</v>
      </c>
      <c r="O23" s="13"/>
      <c r="P23" s="13"/>
    </row>
    <row r="24" spans="2:16" ht="15" customHeight="1">
      <c r="B24" s="10" t="s">
        <v>43</v>
      </c>
      <c r="G24" s="34">
        <v>0</v>
      </c>
      <c r="H24" s="91">
        <v>441</v>
      </c>
      <c r="I24" s="56">
        <v>852</v>
      </c>
      <c r="O24" s="13"/>
      <c r="P24" s="13"/>
    </row>
    <row r="25" spans="2:16" ht="15" customHeight="1">
      <c r="B25" s="10" t="s">
        <v>22</v>
      </c>
      <c r="G25" s="34">
        <f>1847-176</f>
        <v>1671</v>
      </c>
      <c r="H25" s="91">
        <v>3014</v>
      </c>
      <c r="I25" s="56">
        <v>5364</v>
      </c>
      <c r="O25" s="13"/>
      <c r="P25" s="13"/>
    </row>
    <row r="26" spans="2:16" ht="15" customHeight="1">
      <c r="B26" s="10" t="s">
        <v>109</v>
      </c>
      <c r="G26" s="34">
        <f>-14160</f>
        <v>-14160</v>
      </c>
      <c r="H26" s="91">
        <v>0</v>
      </c>
      <c r="I26" s="56">
        <v>0</v>
      </c>
      <c r="O26" s="13"/>
      <c r="P26" s="13"/>
    </row>
    <row r="27" spans="2:16" ht="15" customHeight="1">
      <c r="B27" s="10" t="s">
        <v>19</v>
      </c>
      <c r="G27" s="34">
        <f>-1511</f>
        <v>-1511</v>
      </c>
      <c r="H27" s="91">
        <f>-84</f>
        <v>-84</v>
      </c>
      <c r="I27" s="56">
        <v>-975</v>
      </c>
      <c r="O27" s="13"/>
      <c r="P27" s="13"/>
    </row>
    <row r="28" spans="7:16" ht="4.5" customHeight="1">
      <c r="G28" s="34"/>
      <c r="H28" s="91"/>
      <c r="I28" s="29"/>
      <c r="L28" s="13"/>
      <c r="O28" s="13"/>
      <c r="P28" s="13"/>
    </row>
    <row r="29" spans="1:9" ht="15" customHeight="1">
      <c r="A29" s="14" t="s">
        <v>124</v>
      </c>
      <c r="G29" s="143">
        <f>SUM(G21:G27)</f>
        <v>-7110</v>
      </c>
      <c r="H29" s="93">
        <f>SUM(H21:H27)</f>
        <v>6735</v>
      </c>
      <c r="I29" s="57">
        <f>SUM(I21:I27)</f>
        <v>12466</v>
      </c>
    </row>
    <row r="30" spans="7:9" ht="9.75" customHeight="1">
      <c r="G30" s="34"/>
      <c r="H30" s="91"/>
      <c r="I30" s="56"/>
    </row>
    <row r="31" spans="1:9" ht="15" customHeight="1">
      <c r="A31" s="24" t="s">
        <v>44</v>
      </c>
      <c r="G31" s="34"/>
      <c r="H31" s="91"/>
      <c r="I31" s="56"/>
    </row>
    <row r="32" spans="2:16" ht="15" customHeight="1">
      <c r="B32" s="10" t="s">
        <v>100</v>
      </c>
      <c r="G32" s="144">
        <v>10983</v>
      </c>
      <c r="H32" s="94">
        <v>0</v>
      </c>
      <c r="I32" s="55">
        <v>5808</v>
      </c>
      <c r="K32" s="42"/>
      <c r="L32" s="42"/>
      <c r="M32" s="42"/>
      <c r="N32" s="42"/>
      <c r="O32" s="42"/>
      <c r="P32" s="42"/>
    </row>
    <row r="33" spans="2:16" ht="15" customHeight="1">
      <c r="B33" s="10" t="s">
        <v>101</v>
      </c>
      <c r="G33" s="144">
        <v>-8654</v>
      </c>
      <c r="H33" s="94">
        <v>0</v>
      </c>
      <c r="I33" s="55">
        <v>-108987</v>
      </c>
      <c r="K33" s="42"/>
      <c r="L33" s="42"/>
      <c r="M33" s="42"/>
      <c r="N33" s="42"/>
      <c r="O33" s="42"/>
      <c r="P33" s="42"/>
    </row>
    <row r="34" spans="2:16" ht="15" customHeight="1">
      <c r="B34" s="10" t="s">
        <v>42</v>
      </c>
      <c r="G34" s="144">
        <v>0</v>
      </c>
      <c r="H34" s="94">
        <v>45</v>
      </c>
      <c r="I34" s="55">
        <v>45</v>
      </c>
      <c r="K34" s="42"/>
      <c r="L34" s="42"/>
      <c r="M34" s="42"/>
      <c r="N34" s="42"/>
      <c r="O34" s="42"/>
      <c r="P34" s="42"/>
    </row>
    <row r="35" spans="2:16" ht="15" customHeight="1">
      <c r="B35" s="10" t="s">
        <v>33</v>
      </c>
      <c r="G35" s="144">
        <f>-34</f>
        <v>-34</v>
      </c>
      <c r="H35" s="94">
        <f>-360</f>
        <v>-360</v>
      </c>
      <c r="I35" s="55">
        <v>-360</v>
      </c>
      <c r="K35" s="42"/>
      <c r="L35" s="42"/>
      <c r="M35" s="42"/>
      <c r="N35" s="42"/>
      <c r="O35" s="42"/>
      <c r="P35" s="42"/>
    </row>
    <row r="36" spans="7:16" ht="4.5" customHeight="1">
      <c r="G36" s="144"/>
      <c r="H36" s="94"/>
      <c r="I36" s="55"/>
      <c r="K36" s="42"/>
      <c r="L36" s="42"/>
      <c r="M36" s="42"/>
      <c r="N36" s="42"/>
      <c r="O36" s="42"/>
      <c r="P36" s="42"/>
    </row>
    <row r="37" spans="1:16" ht="15" customHeight="1">
      <c r="A37" s="14" t="s">
        <v>70</v>
      </c>
      <c r="G37" s="143">
        <f>SUM(G32:G35)</f>
        <v>2295</v>
      </c>
      <c r="H37" s="93">
        <f>SUM(H32:H36)</f>
        <v>-315</v>
      </c>
      <c r="I37" s="57">
        <f>SUM(I32:I36)</f>
        <v>-103494</v>
      </c>
      <c r="K37" s="42"/>
      <c r="L37" s="42"/>
      <c r="M37" s="42"/>
      <c r="N37" s="42"/>
      <c r="O37" s="42"/>
      <c r="P37" s="42"/>
    </row>
    <row r="38" spans="7:16" ht="9.75" customHeight="1">
      <c r="G38" s="34"/>
      <c r="H38" s="91"/>
      <c r="I38" s="56"/>
      <c r="K38" s="42"/>
      <c r="L38" s="42"/>
      <c r="M38" s="42"/>
      <c r="N38" s="42"/>
      <c r="O38" s="42"/>
      <c r="P38" s="42"/>
    </row>
    <row r="39" spans="1:16" ht="15" customHeight="1">
      <c r="A39" s="24" t="s">
        <v>125</v>
      </c>
      <c r="G39" s="34"/>
      <c r="H39" s="91"/>
      <c r="I39" s="56"/>
      <c r="K39" s="42"/>
      <c r="L39" s="42"/>
      <c r="M39" s="42"/>
      <c r="N39" s="42"/>
      <c r="O39" s="42"/>
      <c r="P39" s="42"/>
    </row>
    <row r="40" spans="2:16" ht="15" customHeight="1">
      <c r="B40" s="10" t="s">
        <v>126</v>
      </c>
      <c r="G40" s="34"/>
      <c r="H40" s="91"/>
      <c r="I40" s="56"/>
      <c r="K40" s="42"/>
      <c r="L40" s="42"/>
      <c r="M40" s="42"/>
      <c r="N40" s="42"/>
      <c r="O40" s="42"/>
      <c r="P40" s="42"/>
    </row>
    <row r="41" spans="2:16" ht="15" customHeight="1">
      <c r="B41" s="10" t="s">
        <v>127</v>
      </c>
      <c r="G41" s="34">
        <v>0</v>
      </c>
      <c r="H41" s="90">
        <f>-5</f>
        <v>-5</v>
      </c>
      <c r="I41" s="58">
        <f>-5</f>
        <v>-5</v>
      </c>
      <c r="K41" s="42"/>
      <c r="L41" s="42"/>
      <c r="M41" s="42"/>
      <c r="N41" s="42"/>
      <c r="O41" s="42"/>
      <c r="P41" s="42"/>
    </row>
    <row r="42" spans="7:16" ht="5.25" customHeight="1">
      <c r="G42" s="142"/>
      <c r="H42" s="92"/>
      <c r="I42" s="59"/>
      <c r="K42" s="42"/>
      <c r="L42" s="42"/>
      <c r="M42" s="42"/>
      <c r="N42" s="42"/>
      <c r="O42" s="42"/>
      <c r="P42" s="42"/>
    </row>
    <row r="43" spans="7:16" ht="8.25" customHeight="1">
      <c r="G43" s="34"/>
      <c r="H43" s="91"/>
      <c r="I43" s="56"/>
      <c r="K43" s="42"/>
      <c r="L43" s="42"/>
      <c r="M43" s="42"/>
      <c r="N43" s="42"/>
      <c r="O43" s="42"/>
      <c r="P43" s="42"/>
    </row>
    <row r="44" spans="1:16" s="14" customFormat="1" ht="15" customHeight="1">
      <c r="A44" s="14" t="s">
        <v>20</v>
      </c>
      <c r="E44" s="16" t="s">
        <v>3</v>
      </c>
      <c r="F44" s="16"/>
      <c r="G44" s="29">
        <f>G29+G37+G41</f>
        <v>-4815</v>
      </c>
      <c r="H44" s="90">
        <f>H29+H37+H41</f>
        <v>6415</v>
      </c>
      <c r="I44" s="90">
        <f>I29+I37+I41</f>
        <v>-91033</v>
      </c>
      <c r="K44" s="42"/>
      <c r="L44" s="68"/>
      <c r="M44" s="42"/>
      <c r="N44" s="42"/>
      <c r="O44" s="42"/>
      <c r="P44" s="42"/>
    </row>
    <row r="45" spans="5:16" s="14" customFormat="1" ht="6" customHeight="1">
      <c r="E45" s="16"/>
      <c r="F45" s="16"/>
      <c r="G45" s="34"/>
      <c r="H45" s="91"/>
      <c r="I45" s="56"/>
      <c r="K45" s="42"/>
      <c r="L45" s="42"/>
      <c r="M45" s="42"/>
      <c r="N45" s="42"/>
      <c r="O45" s="42"/>
      <c r="P45" s="42"/>
    </row>
    <row r="46" spans="1:16" s="14" customFormat="1" ht="15.75">
      <c r="A46" s="14" t="s">
        <v>81</v>
      </c>
      <c r="E46" s="16"/>
      <c r="F46" s="16"/>
      <c r="G46" s="29">
        <v>122304</v>
      </c>
      <c r="H46" s="91">
        <v>213337</v>
      </c>
      <c r="I46" s="56">
        <v>213337</v>
      </c>
      <c r="K46" s="42"/>
      <c r="L46" s="42"/>
      <c r="M46" s="42"/>
      <c r="N46" s="42"/>
      <c r="O46" s="42"/>
      <c r="P46" s="42"/>
    </row>
    <row r="47" spans="5:16" s="14" customFormat="1" ht="7.5" customHeight="1">
      <c r="E47" s="16"/>
      <c r="F47" s="16"/>
      <c r="G47" s="34"/>
      <c r="H47" s="91"/>
      <c r="I47" s="56"/>
      <c r="K47" s="42"/>
      <c r="L47" s="42"/>
      <c r="M47" s="42"/>
      <c r="N47" s="42"/>
      <c r="O47" s="42"/>
      <c r="P47" s="42"/>
    </row>
    <row r="48" spans="1:12" s="14" customFormat="1" ht="15" customHeight="1" thickBot="1">
      <c r="A48" s="14" t="s">
        <v>82</v>
      </c>
      <c r="E48" s="16"/>
      <c r="F48" s="16"/>
      <c r="G48" s="145">
        <f>SUM(G44:G46)</f>
        <v>117489</v>
      </c>
      <c r="H48" s="95">
        <f>'BS'!F20</f>
        <v>219752</v>
      </c>
      <c r="I48" s="60">
        <f>SUM(I44:I47)</f>
        <v>122304</v>
      </c>
      <c r="K48" s="17"/>
      <c r="L48" s="17"/>
    </row>
    <row r="49" spans="7:9" ht="16.5" thickTop="1">
      <c r="G49" s="34"/>
      <c r="H49" s="91"/>
      <c r="I49" s="56"/>
    </row>
    <row r="50" spans="1:9" ht="15.75">
      <c r="A50" s="115" t="s">
        <v>84</v>
      </c>
      <c r="G50" s="34"/>
      <c r="H50" s="91"/>
      <c r="I50" s="56"/>
    </row>
    <row r="51" spans="1:9" ht="15" customHeight="1">
      <c r="A51" s="10" t="s">
        <v>88</v>
      </c>
      <c r="G51" s="34"/>
      <c r="H51" s="91"/>
      <c r="I51" s="56"/>
    </row>
    <row r="52" spans="2:9" ht="15" customHeight="1">
      <c r="B52" s="10" t="s">
        <v>40</v>
      </c>
      <c r="G52" s="34">
        <v>49</v>
      </c>
      <c r="H52" s="90">
        <v>302</v>
      </c>
      <c r="I52" s="58">
        <v>104</v>
      </c>
    </row>
    <row r="53" spans="2:9" ht="15" customHeight="1">
      <c r="B53" s="10" t="s">
        <v>39</v>
      </c>
      <c r="G53" s="34">
        <v>117440</v>
      </c>
      <c r="H53" s="90">
        <v>219450</v>
      </c>
      <c r="I53" s="58">
        <v>122200</v>
      </c>
    </row>
    <row r="54" spans="7:9" ht="4.5" customHeight="1">
      <c r="G54" s="34"/>
      <c r="H54" s="90"/>
      <c r="I54" s="58"/>
    </row>
    <row r="55" spans="7:12" ht="15" customHeight="1" thickBot="1">
      <c r="G55" s="145">
        <f>SUM(G52:G54)</f>
        <v>117489</v>
      </c>
      <c r="H55" s="95">
        <f>+H53+H52</f>
        <v>219752</v>
      </c>
      <c r="I55" s="60">
        <f>SUM(I52:I53)</f>
        <v>122304</v>
      </c>
      <c r="J55" s="100"/>
      <c r="K55" s="100"/>
      <c r="L55" s="100"/>
    </row>
    <row r="56" spans="7:10" ht="15" customHeight="1" thickTop="1">
      <c r="G56" s="34"/>
      <c r="H56" s="90"/>
      <c r="I56" s="58"/>
      <c r="J56" s="100"/>
    </row>
    <row r="57" spans="1:9" ht="15.75" customHeight="1">
      <c r="A57" s="136" t="str">
        <f>'P&amp;L'!$A$48</f>
        <v>(The notes set out on pages 6 to 9 form an integral part of and should be read in conjunction with this quarterly report).</v>
      </c>
      <c r="B57" s="136"/>
      <c r="C57" s="136"/>
      <c r="D57" s="136"/>
      <c r="E57" s="136"/>
      <c r="F57" s="136"/>
      <c r="G57" s="136"/>
      <c r="H57" s="136"/>
      <c r="I57" s="136"/>
    </row>
    <row r="58" spans="1:9" ht="15.75">
      <c r="A58" s="136"/>
      <c r="B58" s="136"/>
      <c r="C58" s="136"/>
      <c r="D58" s="136"/>
      <c r="E58" s="136"/>
      <c r="F58" s="136"/>
      <c r="G58" s="136"/>
      <c r="H58" s="136"/>
      <c r="I58" s="136"/>
    </row>
    <row r="59" spans="1:9" ht="15.75">
      <c r="A59" s="48"/>
      <c r="B59" s="48"/>
      <c r="C59" s="48"/>
      <c r="D59" s="48"/>
      <c r="E59" s="48"/>
      <c r="F59" s="48"/>
      <c r="G59" s="48"/>
      <c r="H59" s="48"/>
      <c r="I59" s="48"/>
    </row>
    <row r="61" spans="7:9" ht="15" customHeight="1">
      <c r="G61" s="129"/>
      <c r="H61" s="129"/>
      <c r="I61" s="129"/>
    </row>
    <row r="62" spans="7:9" ht="15" customHeight="1">
      <c r="G62" s="129"/>
      <c r="H62" s="129"/>
      <c r="I62" s="129"/>
    </row>
    <row r="63" spans="7:9" ht="15" customHeight="1">
      <c r="G63" s="129"/>
      <c r="H63" s="129"/>
      <c r="I63" s="129"/>
    </row>
  </sheetData>
  <mergeCells count="1">
    <mergeCell ref="A57:I58"/>
  </mergeCells>
  <printOptions/>
  <pageMargins left="0.5" right="0.5" top="0.5" bottom="0.16" header="0.5" footer="0.28"/>
  <pageSetup horizontalDpi="600" verticalDpi="600" orientation="portrait" paperSize="9" r:id="rId1"/>
  <headerFooter alignWithMargins="0">
    <oddFooter>&amp;C
&amp;"Times New Roman,Regular"&amp;12Page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OSK Securities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Accounts Department</dc:creator>
  <cp:keywords/>
  <dc:description/>
  <cp:lastModifiedBy>low.peiping</cp:lastModifiedBy>
  <cp:lastPrinted>2006-08-28T06:29:12Z</cp:lastPrinted>
  <dcterms:created xsi:type="dcterms:W3CDTF">1999-03-24T02:44:56Z</dcterms:created>
  <dcterms:modified xsi:type="dcterms:W3CDTF">2006-08-28T08:58:06Z</dcterms:modified>
  <cp:category/>
  <cp:version/>
  <cp:contentType/>
  <cp:contentStatus/>
</cp:coreProperties>
</file>